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https://d.docs.live.net/421e1c349120aaee/Υπολογιστής/site Harbortech/harbortech new/GDPR HARBORTECH/Υπηρεσία Ενοικίασης/"/>
    </mc:Choice>
  </mc:AlternateContent>
  <xr:revisionPtr revIDLastSave="0" documentId="13_ncr:1_{3427489E-8812-4A24-8899-CDB958937D82}" xr6:coauthVersionLast="47" xr6:coauthVersionMax="47" xr10:uidLastSave="{00000000-0000-0000-0000-000000000000}"/>
  <workbookProtection workbookAlgorithmName="SHA-512" workbookHashValue="JFoCgA73Hiclc97bJ7+N9WuzfbIkRqirp2iFEjWfj3R+0YXX9eLYne8sBUM+76N4RF9UhDSlovQp0mthMbLCGA==" workbookSaltValue="sRpMckT3d1+n3YjlCyRHjg==" workbookSpinCount="100000" lockStructure="1"/>
  <bookViews>
    <workbookView xWindow="-120" yWindow="-120" windowWidth="29040" windowHeight="15720" tabRatio="751" xr2:uid="{2451D563-699E-4524-A0BB-0E43300D710C}"/>
  </bookViews>
  <sheets>
    <sheet name="Υπολογισμός" sheetId="1" r:id="rId1"/>
    <sheet name="Συμφωνητικό Ενοικίασης" sheetId="3" r:id="rId2"/>
    <sheet name="Απόδειξη είσπραξης εγγύησης" sheetId="5" state="hidden" r:id="rId3"/>
  </sheets>
  <externalReferences>
    <externalReference r:id="rId4"/>
    <externalReference r:id="rId5"/>
    <externalReference r:id="rId6"/>
  </externalReferences>
  <definedNames>
    <definedName name="_Hlk168050086" localSheetId="1">'Συμφωνητικό Ενοικίασης'!#REF!</definedName>
    <definedName name="_Hlk169701350" localSheetId="1">'Συμφωνητικό Ενοικίασης'!$B$22</definedName>
    <definedName name="_Hlk169791118" localSheetId="1">'Συμφωνητικό Ενοικίασης'!#REF!</definedName>
    <definedName name="CountryList">[1]UniqueList!$A$2:$A$9</definedName>
    <definedName name="employee_pic">_xlfn.XLOOKUP(#REF!,#REF!,#REF!,#REF!,2)</definedName>
    <definedName name="employee_to_show">_xlfn.XLOOKUP(#REF!,#REF!,#REF!,,2)</definedName>
    <definedName name="_xlnm.Print_Area" localSheetId="2">'Απόδειξη είσπραξης εγγύησης'!$B$1:$G$55</definedName>
    <definedName name="_xlnm.Print_Area" localSheetId="1">'Συμφωνητικό Ενοικίασης'!$B$1:$F$59</definedName>
    <definedName name="_xlnm.Print_Area" localSheetId="0">Υπολογισμός!$B$1:$F$90</definedName>
    <definedName name="team_pics">IF(#REF!="",#REF!,_xlfn.XLOOKUP(#REF!,#REF!,#REF!):_xlfn.XLOOKUP(#REF!,#REF!,#REF!,,,-1))</definedName>
    <definedName name="Α">_xlfn.XLOOKUP(#REF!,#REF!,#REF!,#REF!,2)</definedName>
    <definedName name="ΑναζήτησηΠελάτη">#REF!</definedName>
    <definedName name="Αρ_Τιμολογίου">[2]!ΚύριαΤιμολόγια[ΠΕΛΑΤΗΣ]</definedName>
    <definedName name="επωνυμία_εταιρείας">'[3]ΠΡΟΣΦΟΡΑ ΑΤΟΜΙΚΗ'!#REF!</definedName>
    <definedName name="ΕπωνυμίαΕταιρείας">'[2]Καρτέλα Πελάτη'!$A$1</definedName>
    <definedName name="ΛεπτομέρειεςΑρ.Τιμολογίου">"ΣτοιχείαΤιμολογίου[Αρ Τιμολογίου]"</definedName>
    <definedName name="τιμολόγιοrng">'[2]Καρτέλα Πελάτη'!$C$5</definedName>
    <definedName name="Τίτλος1">[2]!ΛίσταΕκκρεμοτήτων[[#Headers],[Προτεραιότητα ]]</definedName>
    <definedName name="ΤίτλοςΣτήλης1">[3]!ΑπλόΤιμολόγιο[[#Headers],[Α/Α]]</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5" l="1"/>
  <c r="D22" i="5"/>
  <c r="E45" i="1" a="1"/>
  <c r="E45" i="1" s="1"/>
  <c r="E22" i="1"/>
  <c r="D26" i="1"/>
  <c r="D22" i="1"/>
  <c r="E56" i="1"/>
  <c r="E55" i="1"/>
  <c r="E54" i="1"/>
  <c r="E53" i="1"/>
  <c r="E52" i="1"/>
  <c r="E51" i="1"/>
  <c r="D44" i="5"/>
  <c r="E26" i="1"/>
  <c r="C45" i="1"/>
  <c r="C42" i="1"/>
  <c r="C19" i="1"/>
  <c r="C16" i="1"/>
  <c r="C13" i="1"/>
  <c r="C10" i="1"/>
  <c r="C7" i="1"/>
  <c r="C4" i="1"/>
  <c r="C30" i="1"/>
  <c r="D30" i="1"/>
  <c r="F34" i="1" s="1"/>
  <c r="C31" i="1"/>
  <c r="D31" i="1"/>
  <c r="C32" i="1"/>
  <c r="D32" i="1"/>
  <c r="C35" i="1"/>
  <c r="G44" i="5" l="1"/>
  <c r="C37" i="1"/>
  <c r="C36" i="1" s="1" a="1"/>
  <c r="C36" i="1" s="1"/>
  <c r="E30" i="1" s="1"/>
  <c r="E27" i="1"/>
  <c r="D24" i="3"/>
  <c r="D26" i="3"/>
  <c r="B18" i="5" s="1"/>
  <c r="B21" i="5" s="1"/>
  <c r="B22" i="5" s="1"/>
  <c r="D12" i="5"/>
  <c r="F13" i="5"/>
  <c r="F12" i="5"/>
  <c r="D15" i="5"/>
  <c r="D14" i="5"/>
  <c r="D13" i="5"/>
  <c r="G22" i="5"/>
  <c r="G41" i="5" s="1"/>
  <c r="G23" i="5"/>
  <c r="G24" i="5"/>
  <c r="G25" i="5"/>
  <c r="G26" i="5"/>
  <c r="G27" i="5"/>
  <c r="G28" i="5"/>
  <c r="G29" i="5"/>
  <c r="G30" i="5"/>
  <c r="G31" i="5"/>
  <c r="G32" i="5"/>
  <c r="G33" i="5"/>
  <c r="G34" i="5"/>
  <c r="G35" i="5"/>
  <c r="G36" i="5"/>
  <c r="G37" i="5"/>
  <c r="G38" i="5"/>
  <c r="G39" i="5"/>
  <c r="B46" i="5"/>
  <c r="B16" i="3" l="1"/>
  <c r="B14" i="3"/>
  <c r="B12" i="3"/>
  <c r="D6" i="3"/>
  <c r="J56" i="1"/>
  <c r="F20" i="3"/>
  <c r="F19" i="3"/>
  <c r="D20" i="3"/>
  <c r="D19" i="3"/>
  <c r="F18" i="3"/>
  <c r="D18" i="3"/>
  <c r="B5" i="3"/>
  <c r="F6" i="3"/>
  <c r="C6" i="3"/>
  <c r="B6" i="3"/>
  <c r="D5" i="3"/>
  <c r="C3" i="3" l="1"/>
  <c r="G10" i="5" l="1"/>
  <c r="F21" i="5"/>
  <c r="F37" i="5"/>
  <c r="I37" i="5" s="1" a="1"/>
  <c r="I37" i="5" s="1"/>
  <c r="F39" i="5"/>
  <c r="I39" i="5" s="1" a="1"/>
  <c r="I39" i="5" s="1"/>
  <c r="T25" i="5"/>
  <c r="I32" i="5" a="1"/>
  <c r="I32" i="5" s="1"/>
  <c r="I33" i="5" a="1"/>
  <c r="I33" i="5" s="1"/>
  <c r="F36" i="5"/>
  <c r="I36" i="5" s="1" a="1"/>
  <c r="I36" i="5" s="1"/>
  <c r="I22" i="5" a="1"/>
  <c r="I22" i="5" s="1"/>
  <c r="F38" i="5"/>
  <c r="I38" i="5" s="1" a="1"/>
  <c r="I38" i="5" s="1"/>
  <c r="I24" i="5" a="1"/>
  <c r="I24" i="5" s="1"/>
  <c r="I26" i="5" a="1"/>
  <c r="I26" i="5" s="1"/>
  <c r="I31" i="5" a="1"/>
  <c r="I31" i="5" s="1"/>
  <c r="I28" i="5" a="1"/>
  <c r="I28" i="5" s="1"/>
  <c r="I29" i="5" a="1"/>
  <c r="I29" i="5" s="1"/>
  <c r="I30" i="5" a="1"/>
  <c r="I30" i="5" s="1"/>
  <c r="I34" i="5" a="1"/>
  <c r="I34" i="5" s="1"/>
  <c r="I35" i="5" a="1"/>
  <c r="I35" i="5" s="1"/>
  <c r="E13" i="3"/>
  <c r="C14" i="3" s="1" a="1"/>
  <c r="C14" i="3" s="1"/>
  <c r="B15" i="3"/>
  <c r="E15" i="3"/>
  <c r="C16" i="3" s="1" a="1"/>
  <c r="C16" i="3" s="1"/>
  <c r="B13" i="3"/>
  <c r="E11" i="3"/>
  <c r="C12" i="3" s="1" a="1"/>
  <c r="C12" i="3" s="1"/>
  <c r="F44" i="5" s="1"/>
  <c r="B11" i="3"/>
  <c r="J30" i="1"/>
  <c r="J31" i="1"/>
  <c r="J37" i="1"/>
  <c r="J38" i="1"/>
  <c r="J51" i="1"/>
  <c r="J52" i="1"/>
  <c r="J55" i="1"/>
  <c r="J57" i="1"/>
  <c r="J59" i="1"/>
  <c r="J60" i="1"/>
  <c r="J63" i="1"/>
  <c r="J64" i="1"/>
  <c r="L4" i="1"/>
  <c r="J46" i="1" s="1"/>
  <c r="L5" i="1"/>
  <c r="J54" i="1" s="1"/>
  <c r="L7" i="1"/>
  <c r="J58" i="1" s="1"/>
  <c r="L8" i="1"/>
  <c r="J62" i="1" s="1"/>
  <c r="L11" i="1"/>
  <c r="J66" i="1" s="1"/>
  <c r="K4" i="1"/>
  <c r="J39" i="1" s="1"/>
  <c r="K5" i="1"/>
  <c r="J53" i="1" s="1"/>
  <c r="K7" i="1"/>
  <c r="K8" i="1"/>
  <c r="J61" i="1" s="1"/>
  <c r="K11" i="1"/>
  <c r="J65" i="1" s="1"/>
  <c r="L3" i="1"/>
  <c r="J33" i="1" s="1"/>
  <c r="K3" i="1"/>
  <c r="J32" i="1" s="1"/>
  <c r="N3" i="1"/>
  <c r="O3" i="1" s="1"/>
  <c r="N4" i="1"/>
  <c r="O4" i="1" s="1"/>
  <c r="N5" i="1"/>
  <c r="F39" i="1" l="1"/>
  <c r="D18" i="5" s="1"/>
  <c r="E21" i="5" s="1"/>
  <c r="G21" i="5" s="1"/>
  <c r="G40" i="5" s="1"/>
  <c r="G42" i="5" s="1"/>
  <c r="B45" i="5" s="1"/>
  <c r="O5" i="1"/>
  <c r="B46" i="3" l="1"/>
  <c r="E25" i="3"/>
  <c r="I24" i="1"/>
  <c r="I22" i="1"/>
  <c r="I21" i="1"/>
  <c r="J21" i="1" l="1"/>
  <c r="F31" i="1" s="1"/>
  <c r="J22" i="1"/>
  <c r="J18" i="1"/>
  <c r="J19" i="1"/>
  <c r="J17" i="1"/>
  <c r="F30" i="1" s="1"/>
  <c r="I19" i="1"/>
  <c r="J24" i="1"/>
  <c r="F32" i="1" s="1"/>
  <c r="I18" i="1"/>
  <c r="I17" i="1"/>
  <c r="F33" i="1" l="1"/>
  <c r="F35" i="1" s="1"/>
  <c r="F36" i="1" l="1"/>
  <c r="F37" i="1" s="1"/>
  <c r="F38" i="1" s="1"/>
  <c r="D45" i="3" s="1"/>
  <c r="B33" i="1"/>
  <c r="F23" i="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futureMetadata>
  <cellMetadata count="1">
    <bk>
      <rc t="1" v="0"/>
    </bk>
  </cellMetadata>
  <valueMetadata count="7">
    <bk>
      <rc t="2" v="0"/>
    </bk>
    <bk>
      <rc t="2" v="1"/>
    </bk>
    <bk>
      <rc t="2" v="2"/>
    </bk>
    <bk>
      <rc t="2" v="3"/>
    </bk>
    <bk>
      <rc t="2" v="4"/>
    </bk>
    <bk>
      <rc t="2" v="5"/>
    </bk>
    <bk>
      <rc t="2" v="6"/>
    </bk>
  </valueMetadata>
</metadata>
</file>

<file path=xl/sharedStrings.xml><?xml version="1.0" encoding="utf-8"?>
<sst xmlns="http://schemas.openxmlformats.org/spreadsheetml/2006/main" count="301" uniqueCount="212">
  <si>
    <t>Υπολογισμός Κόστους Ενοικίασης Εξοπλισμού</t>
  </si>
  <si>
    <t>Προϊόν</t>
  </si>
  <si>
    <t>Κόστος €</t>
  </si>
  <si>
    <t>Ποσότητα</t>
  </si>
  <si>
    <t>Ημέρες Ενοικίασης</t>
  </si>
  <si>
    <t>Ηχεία</t>
  </si>
  <si>
    <t>Κατηγορίες</t>
  </si>
  <si>
    <t>ΦΠΑ (24%)</t>
  </si>
  <si>
    <t>JBL Partybox Club 120</t>
  </si>
  <si>
    <t>JBL Partybox Stage 320</t>
  </si>
  <si>
    <t xml:space="preserve"> Vonyx LS-02K Τρίποδο</t>
  </si>
  <si>
    <t>JBL Wireless Mic. Set</t>
  </si>
  <si>
    <t>WEISRE DM-582 Wireless Mic. Set</t>
  </si>
  <si>
    <t>JBL Partybox Encore</t>
  </si>
  <si>
    <t>Βάσεις (Τεμ.)</t>
  </si>
  <si>
    <t>Μικρόφωνα (Set)</t>
  </si>
  <si>
    <t>Γενικό Σύνολο Ενοικίασης</t>
  </si>
  <si>
    <t>Ποσοστό</t>
  </si>
  <si>
    <t>Τιμη Λιανικής με ΦΠΑ</t>
  </si>
  <si>
    <t>Εγγύηση ανα Τεμ.</t>
  </si>
  <si>
    <t>Τι ηχείο επιθυμείτε?</t>
  </si>
  <si>
    <t xml:space="preserve">Επιστροφή εξοπλισμού:  </t>
  </si>
  <si>
    <t>Ημέρες</t>
  </si>
  <si>
    <t>Προιον</t>
  </si>
  <si>
    <t>Κόστος</t>
  </si>
  <si>
    <t>Πόσα ηχεία επιθυμείτε?</t>
  </si>
  <si>
    <t>Ποιες ημερομηνίες  χρειάζεστε τον εξοπλισμό?</t>
  </si>
  <si>
    <t>Θα χρειαστείτε βάσεις για τα ηχεία σας?</t>
  </si>
  <si>
    <t>Ναι</t>
  </si>
  <si>
    <t>Όχι</t>
  </si>
  <si>
    <t xml:space="preserve"> Ποιο σετ Μικροφώνων επιθυμείτε?</t>
  </si>
  <si>
    <t>Πόσες βάσεις χρειάζεστε για τα ηχεία σας?</t>
  </si>
  <si>
    <t>Έκπτωση</t>
  </si>
  <si>
    <t>Σύνολο προ έκπτωσης</t>
  </si>
  <si>
    <t>Τελικό σύνολο</t>
  </si>
  <si>
    <t>Ποσό Έκπτωσης</t>
  </si>
  <si>
    <t>Στοιχεία Πελάτη</t>
  </si>
  <si>
    <t>Απαραίτητες διαδικασίες για την ενοικίαση.</t>
  </si>
  <si>
    <r>
      <rPr>
        <b/>
        <sz val="12"/>
        <color theme="1"/>
        <rFont val="Aptos Narrow"/>
        <family val="2"/>
        <scheme val="minor"/>
      </rPr>
      <t>1.</t>
    </r>
    <r>
      <rPr>
        <sz val="12"/>
        <color theme="1"/>
        <rFont val="Aptos Narrow"/>
        <family val="2"/>
        <charset val="161"/>
        <scheme val="minor"/>
      </rPr>
      <t xml:space="preserve"> Όνομα και επώνυμο.</t>
    </r>
  </si>
  <si>
    <r>
      <rPr>
        <b/>
        <sz val="12"/>
        <color theme="1"/>
        <rFont val="Aptos Narrow"/>
        <family val="2"/>
        <scheme val="minor"/>
      </rPr>
      <t xml:space="preserve">3. </t>
    </r>
    <r>
      <rPr>
        <sz val="12"/>
        <color theme="1"/>
        <rFont val="Aptos Narrow"/>
        <family val="2"/>
        <charset val="161"/>
        <scheme val="minor"/>
      </rPr>
      <t>Α.Φ.Μ.</t>
    </r>
  </si>
  <si>
    <r>
      <rPr>
        <b/>
        <sz val="12"/>
        <color theme="1"/>
        <rFont val="Aptos Narrow"/>
        <family val="2"/>
        <scheme val="minor"/>
      </rPr>
      <t xml:space="preserve">5. </t>
    </r>
    <r>
      <rPr>
        <sz val="12"/>
        <color theme="1"/>
        <rFont val="Aptos Narrow"/>
        <family val="2"/>
        <charset val="161"/>
        <scheme val="minor"/>
      </rPr>
      <t>Τηλέφωνο επικοινωνίας.</t>
    </r>
  </si>
  <si>
    <t>Βήματα:</t>
  </si>
  <si>
    <t>Περιλαμβάνει</t>
  </si>
  <si>
    <t>Ενοικίαση Φορητών Ηχείων - Μικροφώνων &amp; Βάσεων PA (τρίποδα).</t>
  </si>
  <si>
    <t>Τεχνική υποστήριξη και οδηγίες καλής λειτουργίας κατά την παραλαβή του εξοπλισμού.</t>
  </si>
  <si>
    <t>Δεν περιλαμβάνει</t>
  </si>
  <si>
    <t>Παράδοση στον χώρο σας.</t>
  </si>
  <si>
    <t>Παραλαβή &amp; Επιστροφή από τον χώρο σας.</t>
  </si>
  <si>
    <t>Εγκατάσταση στον χώρο σας.</t>
  </si>
  <si>
    <t>Απεγκατάσταση από τον χώρο σας.</t>
  </si>
  <si>
    <t>Τεχνική υποστήριξη κατόπιν ενοικίασης.</t>
  </si>
  <si>
    <t>Παράδοση - Επιστροφή εξοπλισμού στην έδρα μας (Λεωφ.Δημοκρατίας 220α', Πέραμα, Αττική, 18863).</t>
  </si>
  <si>
    <r>
      <rPr>
        <sz val="12"/>
        <color theme="4"/>
        <rFont val="Aptos Narrow"/>
        <family val="2"/>
        <charset val="161"/>
        <scheme val="minor"/>
      </rPr>
      <t>* Συμφωνητικό ενοικίασης ηχητικού εξοπλισμού</t>
    </r>
    <r>
      <rPr>
        <sz val="12"/>
        <color theme="10"/>
        <rFont val="Aptos Narrow"/>
        <family val="2"/>
        <charset val="161"/>
        <scheme val="minor"/>
      </rPr>
      <t xml:space="preserve"> (</t>
    </r>
    <r>
      <rPr>
        <sz val="12"/>
        <color rgb="FFC00000"/>
        <rFont val="Aptos Narrow"/>
        <family val="2"/>
        <charset val="161"/>
        <scheme val="minor"/>
      </rPr>
      <t>Pdf</t>
    </r>
    <r>
      <rPr>
        <sz val="12"/>
        <color theme="10"/>
        <rFont val="Aptos Narrow"/>
        <family val="2"/>
        <charset val="161"/>
        <scheme val="minor"/>
      </rPr>
      <t>)</t>
    </r>
  </si>
  <si>
    <r>
      <t>* Όροι χρήσης &amp; Προστασίας Προσωπικών Δεδομένων (</t>
    </r>
    <r>
      <rPr>
        <b/>
        <sz val="12"/>
        <color theme="4"/>
        <rFont val="Aptos Narrow"/>
        <family val="2"/>
        <scheme val="minor"/>
      </rPr>
      <t>GDPR)</t>
    </r>
  </si>
  <si>
    <t>Scan or Click to Preview</t>
  </si>
  <si>
    <t>Αποθηκεύστε απευθείας τα στοιχεία μας στο τηλέφωνό σας, μέσω της Ψηφιακή μας κάρτας:</t>
  </si>
  <si>
    <t>* Λογαριασμοί Τραπεζών</t>
  </si>
  <si>
    <t>Χρήσιμα Links</t>
  </si>
  <si>
    <t>* HarborTech Ενοικίαση ηχητικού εξοπλισμού</t>
  </si>
  <si>
    <r>
      <rPr>
        <b/>
        <sz val="11"/>
        <color rgb="FF000000"/>
        <rFont val="Arial"/>
        <family val="2"/>
      </rPr>
      <t>1.</t>
    </r>
    <r>
      <rPr>
        <sz val="11"/>
        <color rgb="FF000000"/>
        <rFont val="Arial"/>
        <family val="2"/>
      </rPr>
      <t xml:space="preserve"> Μας αποστέλλετε τα στοιχεία που προαναφέραμε με όποιο τρόπο σας εξυπηρετεί. (Chat-Email-Viber κτλ.)</t>
    </r>
  </si>
  <si>
    <r>
      <rPr>
        <b/>
        <sz val="11"/>
        <color rgb="FF000000"/>
        <rFont val="Arial"/>
        <family val="2"/>
      </rPr>
      <t>2.</t>
    </r>
    <r>
      <rPr>
        <sz val="11"/>
        <color rgb="FF000000"/>
        <rFont val="Arial"/>
        <family val="2"/>
      </rPr>
      <t xml:space="preserve"> Συμπληρώνουμε το συμφωνητικό με βάση τις ημερομηνίες, την ποσότητα, το κόστος και το προϊόν που επιθυμείτε.</t>
    </r>
  </si>
  <si>
    <r>
      <rPr>
        <b/>
        <sz val="11"/>
        <color rgb="FF000000"/>
        <rFont val="Arial"/>
        <family val="2"/>
      </rPr>
      <t xml:space="preserve">3. </t>
    </r>
    <r>
      <rPr>
        <sz val="11"/>
        <color rgb="FF000000"/>
        <rFont val="Arial"/>
        <family val="2"/>
      </rPr>
      <t>Σας αποστέλλουμε συμπληρωμένο και υπογεγραμμένο το συμφωνητικό με τα απαραίτητα στοιχεία.</t>
    </r>
  </si>
  <si>
    <r>
      <rPr>
        <b/>
        <sz val="11"/>
        <color rgb="FF000000"/>
        <rFont val="Arial"/>
        <family val="2"/>
      </rPr>
      <t>4.</t>
    </r>
    <r>
      <rPr>
        <sz val="11"/>
        <color rgb="FF000000"/>
        <rFont val="Arial"/>
        <family val="2"/>
      </rPr>
      <t xml:space="preserve"> Ελέγχετε την ορθότητα των αναγραφόμενων, κι αν συμφωνείτε, το υπογράφετε και μας το αποστέλλετε πίσω.</t>
    </r>
  </si>
  <si>
    <r>
      <rPr>
        <b/>
        <sz val="11"/>
        <color rgb="FF000000"/>
        <rFont val="Arial"/>
        <family val="2"/>
      </rPr>
      <t>5</t>
    </r>
    <r>
      <rPr>
        <sz val="11"/>
        <color rgb="FF000000"/>
        <rFont val="Arial"/>
        <family val="2"/>
      </rPr>
      <t>. Κρατάτε ένα αντίγραφο για την δική σας ασφάλεια συναλλαγών όπως αντίστοιχα κι εμείς.</t>
    </r>
  </si>
  <si>
    <r>
      <rPr>
        <b/>
        <sz val="11"/>
        <color rgb="FF000000"/>
        <rFont val="Arial"/>
        <family val="2"/>
      </rPr>
      <t>6.</t>
    </r>
    <r>
      <rPr>
        <sz val="11"/>
        <color rgb="FF000000"/>
        <rFont val="Arial"/>
        <family val="2"/>
      </rPr>
      <t xml:space="preserve"> Πραγματοποιείτε την καταβολή του ποσού ενοικίασης και εγγύησης όπως θα αναφέρεται στο συμφωνητικό και σας αποστέλλουμε το παραστατικό πληρωμής (ενοικίασης &amp; εγγυήσεως).</t>
    </r>
  </si>
  <si>
    <r>
      <rPr>
        <b/>
        <sz val="11"/>
        <color rgb="FF000000"/>
        <rFont val="Arial"/>
        <family val="2"/>
      </rPr>
      <t xml:space="preserve">7. </t>
    </r>
    <r>
      <rPr>
        <sz val="11"/>
        <color rgb="FF000000"/>
        <rFont val="Arial"/>
        <family val="2"/>
      </rPr>
      <t>Κλείνουμε ραντεβού για την ώρα παραλαβής του προϊόντος από το κατάστημά μας και το παραλαμβάνετε.</t>
    </r>
  </si>
  <si>
    <r>
      <rPr>
        <b/>
        <sz val="11"/>
        <color rgb="FF000000"/>
        <rFont val="Arial"/>
        <family val="2"/>
      </rPr>
      <t>8.</t>
    </r>
    <r>
      <rPr>
        <sz val="11"/>
        <color rgb="FF000000"/>
        <rFont val="Arial"/>
        <family val="2"/>
      </rPr>
      <t xml:space="preserve"> Απολαμβάνεται το ηχητικό αποτέλεσμα της επιλογής σας και το Event που έχετε οργανώσει με τον ποιο διασκεδαστικό, γεμάτο μπάσα και μουσική, τρόπο!</t>
    </r>
  </si>
  <si>
    <r>
      <rPr>
        <b/>
        <sz val="11"/>
        <color rgb="FF000000"/>
        <rFont val="Arial"/>
        <family val="2"/>
      </rPr>
      <t>9.</t>
    </r>
    <r>
      <rPr>
        <sz val="11"/>
        <color rgb="FF000000"/>
        <rFont val="Arial"/>
        <family val="2"/>
      </rPr>
      <t xml:space="preserve"> Μας επιστρέφετε το προϊόν στο κατάστημά μας, κατόπιν συνεννόησης την ημερομηνία που έχει συμφωνηθεί. Πραγματοποιείται ποιοτικός έλεγχος του προϊόντος παρουσία σας, μας περιγράφετε την εμπειρία σας και σας επιστρέφουμε άμεσα την προκαταβολή σας (διατραπεζικά ή μετρητά).</t>
    </r>
  </si>
  <si>
    <t>Παραλαβή εξοπλισμού από την έδρα μας (Λεωφ.Δημοκρατίας 220α', Πέραμα, Αττική, 18863).</t>
  </si>
  <si>
    <t xml:space="preserve">Παραλαβή εξοπλισμού:  </t>
  </si>
  <si>
    <t>Συμφωνητικό Ενοικίασης Ηχείων</t>
  </si>
  <si>
    <t>Συμφωνούν και αποδέχονται τα εξής:</t>
  </si>
  <si>
    <r>
      <t>1</t>
    </r>
    <r>
      <rPr>
        <sz val="11"/>
        <color theme="1"/>
        <rFont val="Aptos"/>
        <family val="2"/>
      </rPr>
      <t xml:space="preserve">. </t>
    </r>
    <r>
      <rPr>
        <b/>
        <sz val="11"/>
        <color theme="1"/>
        <rFont val="Aptos"/>
        <family val="2"/>
      </rPr>
      <t>Αντικείμενο Συμφωνίας</t>
    </r>
    <r>
      <rPr>
        <sz val="11"/>
        <color theme="1"/>
        <rFont val="Aptos"/>
        <family val="2"/>
      </rPr>
      <t>:</t>
    </r>
  </si>
  <si>
    <t>Ο εκμισθωτής εκμισθώνει στον μισθωτή και ο μισθωτής μισθώνει από τον εκμισθωτή το/τα ακόλουθο/ακόλουθα ηχείο/ηχεία/εξοπλισμό ήχου  (στο εξής "εξοπλισμός"):</t>
  </si>
  <si>
    <t>2. Διάρκεια Ενοικίασης ανά εξοπλισμό:</t>
  </si>
  <si>
    <t>3. Μίσθωμα:</t>
  </si>
  <si>
    <t xml:space="preserve"> Είδος:  Φορητό Ηχείο   </t>
  </si>
  <si>
    <t xml:space="preserve"> Είδος:  Βάση - Τεμάχιο</t>
  </si>
  <si>
    <t>4. Κατάσταση Ηχείων:</t>
  </si>
  <si>
    <t>Ο εξοπλισμός παραδίδεται στον μισθωτή σε άριστη κατάσταση. Ο μισθωτής υποχρεούται να τα επιστρέψει στην ίδια κατάσταση με την ολοκλήρωση της ενοικίασης, εκτός από τη φυσιολογική φθορά λόγω χρήσης.</t>
  </si>
  <si>
    <t>5. Υποχρεώσεις Μισθωτή:</t>
  </si>
  <si>
    <t>6. Υποχρεώσεις Εκμισθωτή:</t>
  </si>
  <si>
    <t>7. Λοιποί Όροι:</t>
  </si>
  <si>
    <t xml:space="preserve">   - Το παρόν συμφωνητικό διέπεται από το ελληνικό δίκαιο και αρμόδια δικαστήρια για την επίλυση οποιασδήποτε διαφοράς ορίζονται τα δικαστήρια του Πειραιά.</t>
  </si>
  <si>
    <r>
      <t>·</t>
    </r>
    <r>
      <rPr>
        <sz val="7"/>
        <color theme="1"/>
        <rFont val="Times New Roman"/>
        <family val="1"/>
      </rPr>
      <t xml:space="preserve">  </t>
    </r>
    <r>
      <rPr>
        <b/>
        <sz val="11"/>
        <color theme="1"/>
        <rFont val="Aptos"/>
        <family val="2"/>
      </rPr>
      <t>Παρατηρήσεις / Σχόλια</t>
    </r>
    <r>
      <rPr>
        <sz val="11"/>
        <color theme="1"/>
        <rFont val="Aptos"/>
        <family val="2"/>
      </rPr>
      <t>:</t>
    </r>
  </si>
  <si>
    <r>
      <t>Α’.</t>
    </r>
    <r>
      <rPr>
        <sz val="11"/>
        <color theme="1"/>
        <rFont val="Aptos"/>
        <family val="2"/>
      </rPr>
      <t xml:space="preserve"> </t>
    </r>
    <r>
      <rPr>
        <b/>
        <sz val="11"/>
        <color theme="1"/>
        <rFont val="Aptos"/>
        <family val="2"/>
      </rPr>
      <t>Εκμισθωτής</t>
    </r>
  </si>
  <si>
    <r>
      <t>Β’.</t>
    </r>
    <r>
      <rPr>
        <sz val="11"/>
        <color theme="1"/>
        <rFont val="Aptos"/>
        <family val="2"/>
      </rPr>
      <t xml:space="preserve"> </t>
    </r>
    <r>
      <rPr>
        <b/>
        <sz val="11"/>
        <color theme="1"/>
        <rFont val="Aptos"/>
        <family val="2"/>
      </rPr>
      <t>Μισθωτής</t>
    </r>
  </si>
  <si>
    <t>*Το παρόν συμφωνητικό συντάχθηκε σε δύο (2) πρωτότυπα, εκ των οποίων ένα (1) έλαβε ο εκμισθωτής και ένα (1) ο μισθωτής.</t>
  </si>
  <si>
    <t>ως εγγύηση κι επί του παρόντος θεωρείται πλήρως εξοφλημένο, όσον αφορά την ενοικίαση</t>
  </si>
  <si>
    <t>του προαναφερθέντος ηχητικού εξοπλισμού.</t>
  </si>
  <si>
    <t>Με επιφύλαξη παντός νόμιμου δικαιώματος © 2024 HarborTech Beauty &amp; Gadgets. Συμμόρφωση GDPR</t>
  </si>
  <si>
    <t>Το συνολικό μίσθωμα (με ΦΠΑ), για την ενοικίαση του εξοπλισμού ανέρχεται στο ποσό των :</t>
  </si>
  <si>
    <r>
      <t>6.</t>
    </r>
    <r>
      <rPr>
        <sz val="12"/>
        <color theme="1"/>
        <rFont val="Aptos Narrow"/>
        <family val="2"/>
        <scheme val="minor"/>
      </rPr>
      <t xml:space="preserve"> E-mail</t>
    </r>
    <r>
      <rPr>
        <b/>
        <sz val="12"/>
        <color theme="1"/>
        <rFont val="Aptos Narrow"/>
        <family val="2"/>
        <scheme val="minor"/>
      </rPr>
      <t>.</t>
    </r>
  </si>
  <si>
    <t xml:space="preserve"> &lt; Ελεύθερο Κείμενο &gt;</t>
  </si>
  <si>
    <t>άνευ Φ.Π.Α. ,</t>
  </si>
  <si>
    <t>για την ενοικίαση του εξοπλισμού και  το ποσό των</t>
  </si>
  <si>
    <r>
      <t xml:space="preserve">   - Ο </t>
    </r>
    <r>
      <rPr>
        <b/>
        <sz val="11"/>
        <color theme="1"/>
        <rFont val="Aptos"/>
        <family val="2"/>
      </rPr>
      <t>Εκμισθωτής</t>
    </r>
    <r>
      <rPr>
        <sz val="11"/>
        <color theme="1"/>
        <rFont val="Aptos"/>
        <family val="2"/>
      </rPr>
      <t xml:space="preserve"> υποχρεούται να παραδώσει τον εξοπλισμό στον </t>
    </r>
    <r>
      <rPr>
        <b/>
        <sz val="11"/>
        <color theme="1"/>
        <rFont val="Aptos"/>
        <family val="2"/>
      </rPr>
      <t>Μισθωτή</t>
    </r>
    <r>
      <rPr>
        <sz val="11"/>
        <color theme="1"/>
        <rFont val="Aptos"/>
        <family val="2"/>
      </rPr>
      <t xml:space="preserve"> σε άριστη κατάσταση.</t>
    </r>
  </si>
  <si>
    <r>
      <t xml:space="preserve">   - Ο </t>
    </r>
    <r>
      <rPr>
        <b/>
        <sz val="11"/>
        <color theme="1"/>
        <rFont val="Aptos"/>
        <family val="2"/>
      </rPr>
      <t>Εκμισθωτής</t>
    </r>
    <r>
      <rPr>
        <sz val="11"/>
        <color theme="1"/>
        <rFont val="Aptos"/>
        <family val="2"/>
      </rPr>
      <t xml:space="preserve"> υποχρεούται να παρέχει τεχνική υποστήριξη και οδηγίες χρήσης στον μισθωτή, εφόσον αυτό απαιτείται, πριν και όχι κατά τη διάρκεια της ενοικίασης.</t>
    </r>
  </si>
  <si>
    <r>
      <t xml:space="preserve">   - Ο </t>
    </r>
    <r>
      <rPr>
        <b/>
        <sz val="11"/>
        <color theme="1"/>
        <rFont val="Aptos"/>
        <family val="2"/>
      </rPr>
      <t>Μισθωτής</t>
    </r>
    <r>
      <rPr>
        <sz val="11"/>
        <color theme="1"/>
        <rFont val="Aptos"/>
        <family val="2"/>
      </rPr>
      <t xml:space="preserve"> είναι υπεύθυνος για οποιαδήποτε ζημιά ή απώλεια του εξοπλισμού κατά τη διάρκεια της ενοικίασης και μεταφοράς τους από και προς το κατάστημα.</t>
    </r>
  </si>
  <si>
    <r>
      <t xml:space="preserve">   - Ο </t>
    </r>
    <r>
      <rPr>
        <b/>
        <sz val="11"/>
        <color theme="1"/>
        <rFont val="Aptos"/>
        <family val="2"/>
      </rPr>
      <t>Μισθωτής</t>
    </r>
    <r>
      <rPr>
        <sz val="11"/>
        <color theme="1"/>
        <rFont val="Aptos"/>
        <family val="2"/>
      </rPr>
      <t xml:space="preserve"> υποχρεούται να χρησιμοποιεί τον εξοπλισμό σύμφωνα με τις οδηγίες χρήσης και τους κανόνες ασφαλείας καθώς και να τα επιστρέψει στη ίδια κατάσταση με την οποία τα παρέλαβε.</t>
    </r>
  </si>
  <si>
    <r>
      <t xml:space="preserve">   - Ο </t>
    </r>
    <r>
      <rPr>
        <b/>
        <sz val="11"/>
        <color theme="1"/>
        <rFont val="Aptos"/>
        <family val="2"/>
      </rPr>
      <t>Μισθωτής</t>
    </r>
    <r>
      <rPr>
        <sz val="11"/>
        <color theme="1"/>
        <rFont val="Aptos"/>
        <family val="2"/>
      </rPr>
      <t xml:space="preserve"> δεν δικαιούται να παραχωρήσει τον εξοπλισμό σε τρίτους χωρίς την έγγραφη συγκατάθεση του </t>
    </r>
    <r>
      <rPr>
        <b/>
        <sz val="11"/>
        <color theme="1"/>
        <rFont val="Aptos"/>
        <family val="2"/>
      </rPr>
      <t>Εκμισθωτή</t>
    </r>
    <r>
      <rPr>
        <sz val="11"/>
        <color theme="1"/>
        <rFont val="Aptos"/>
        <family val="2"/>
      </rPr>
      <t>.</t>
    </r>
  </si>
  <si>
    <r>
      <t xml:space="preserve">   - Οποιαδήποτε τροποποίηση του παρόντος συμφωνητικού θα πρέπει να γίνεται εγγράφως και να υπογράφεται και από τα δύο μέρη (</t>
    </r>
    <r>
      <rPr>
        <b/>
        <sz val="11"/>
        <color theme="1"/>
        <rFont val="Aptos"/>
        <family val="2"/>
      </rPr>
      <t xml:space="preserve">Μισθωτής </t>
    </r>
    <r>
      <rPr>
        <sz val="11"/>
        <color theme="1"/>
        <rFont val="Aptos"/>
        <family val="2"/>
      </rPr>
      <t xml:space="preserve">&amp; </t>
    </r>
    <r>
      <rPr>
        <b/>
        <sz val="11"/>
        <color theme="1"/>
        <rFont val="Aptos"/>
        <family val="2"/>
      </rPr>
      <t>Εκμισθωτής</t>
    </r>
    <r>
      <rPr>
        <sz val="11"/>
        <color theme="1"/>
        <rFont val="Aptos"/>
        <family val="2"/>
      </rPr>
      <t>).</t>
    </r>
  </si>
  <si>
    <t>, οι κάτωθι συμβαλλόμενοι:</t>
  </si>
  <si>
    <r>
      <t xml:space="preserve">Στο   </t>
    </r>
    <r>
      <rPr>
        <b/>
        <u/>
        <sz val="11"/>
        <color rgb="FF156082"/>
        <rFont val="Aptos"/>
        <family val="2"/>
      </rPr>
      <t>Πέραμα</t>
    </r>
    <r>
      <rPr>
        <sz val="11"/>
        <color rgb="FF156082"/>
        <rFont val="Aptos"/>
        <family val="2"/>
      </rPr>
      <t xml:space="preserve">  </t>
    </r>
    <r>
      <rPr>
        <sz val="11"/>
        <color theme="1"/>
        <rFont val="Aptos"/>
        <family val="2"/>
      </rPr>
      <t>,  σήμερα</t>
    </r>
  </si>
  <si>
    <r>
      <t>Α’.</t>
    </r>
    <r>
      <rPr>
        <sz val="11"/>
        <color theme="1"/>
        <rFont val="Aptos"/>
        <family val="2"/>
      </rPr>
      <t xml:space="preserve"> </t>
    </r>
    <r>
      <rPr>
        <b/>
        <sz val="11"/>
        <color theme="1"/>
        <rFont val="Aptos"/>
        <family val="2"/>
      </rPr>
      <t>Εκμισθωτής</t>
    </r>
    <r>
      <rPr>
        <sz val="11"/>
        <color theme="1"/>
        <rFont val="Aptos"/>
        <family val="2"/>
      </rPr>
      <t xml:space="preserve">:  </t>
    </r>
    <r>
      <rPr>
        <b/>
        <sz val="11"/>
        <color rgb="FF156082"/>
        <rFont val="Aptos"/>
        <family val="2"/>
      </rPr>
      <t>ΣΥΡΜΑΚΕΖΗΣ ΣΠΥΡΙΔΩΝ &amp; ΣΙΑ Ο.Ε.</t>
    </r>
    <r>
      <rPr>
        <sz val="11"/>
        <color theme="1"/>
        <rFont val="Aptos"/>
        <family val="2"/>
      </rPr>
      <t xml:space="preserve">,  με Έδρα:  </t>
    </r>
    <r>
      <rPr>
        <sz val="11"/>
        <color rgb="FF156082"/>
        <rFont val="Aptos"/>
        <family val="2"/>
      </rPr>
      <t>Λ</t>
    </r>
    <r>
      <rPr>
        <b/>
        <sz val="11"/>
        <color rgb="FF156082"/>
        <rFont val="Aptos"/>
        <family val="2"/>
      </rPr>
      <t>εωφ. Δημοκρατίας 220-220</t>
    </r>
    <r>
      <rPr>
        <b/>
        <vertAlign val="superscript"/>
        <sz val="11"/>
        <color rgb="FF156082"/>
        <rFont val="Aptos"/>
        <family val="2"/>
      </rPr>
      <t>α</t>
    </r>
    <r>
      <rPr>
        <b/>
        <sz val="11"/>
        <color rgb="FF156082"/>
        <rFont val="Aptos"/>
        <family val="2"/>
      </rPr>
      <t>’</t>
    </r>
    <r>
      <rPr>
        <sz val="11"/>
        <color rgb="FF156082"/>
        <rFont val="Aptos"/>
        <family val="2"/>
      </rPr>
      <t xml:space="preserve">, </t>
    </r>
    <r>
      <rPr>
        <sz val="11"/>
        <color theme="1"/>
        <rFont val="Aptos"/>
        <family val="2"/>
      </rPr>
      <t xml:space="preserve">Στο </t>
    </r>
    <r>
      <rPr>
        <b/>
        <sz val="11"/>
        <color rgb="FF156082"/>
        <rFont val="Aptos"/>
        <family val="2"/>
      </rPr>
      <t>Πέραμα, Αττικής</t>
    </r>
    <r>
      <rPr>
        <sz val="11"/>
        <color rgb="FF156082"/>
        <rFont val="Aptos"/>
        <family val="2"/>
      </rPr>
      <t xml:space="preserve">, </t>
    </r>
    <r>
      <rPr>
        <sz val="11"/>
        <color theme="1"/>
        <rFont val="Aptos"/>
        <family val="2"/>
      </rPr>
      <t xml:space="preserve">Τ.Κ: </t>
    </r>
    <r>
      <rPr>
        <b/>
        <sz val="11"/>
        <color rgb="FF156082"/>
        <rFont val="Aptos"/>
        <family val="2"/>
      </rPr>
      <t>18863</t>
    </r>
    <r>
      <rPr>
        <sz val="11"/>
        <color theme="1"/>
        <rFont val="Aptos"/>
        <family val="2"/>
      </rPr>
      <t xml:space="preserve">,  ΑΦΜ:  </t>
    </r>
    <r>
      <rPr>
        <b/>
        <sz val="11"/>
        <color rgb="FF156082"/>
        <rFont val="Aptos"/>
        <family val="2"/>
      </rPr>
      <t>801360908</t>
    </r>
    <r>
      <rPr>
        <sz val="11"/>
        <color rgb="FF156082"/>
        <rFont val="Aptos"/>
        <family val="2"/>
      </rPr>
      <t xml:space="preserve">  </t>
    </r>
    <r>
      <rPr>
        <sz val="11"/>
        <color theme="1"/>
        <rFont val="Aptos"/>
        <family val="2"/>
      </rPr>
      <t xml:space="preserve">και ΑΡ.ΓΕΜΗ: </t>
    </r>
    <r>
      <rPr>
        <b/>
        <sz val="11"/>
        <color rgb="FF156082"/>
        <rFont val="Aptos"/>
        <family val="2"/>
      </rPr>
      <t>155135107000</t>
    </r>
    <r>
      <rPr>
        <sz val="11"/>
        <color rgb="FF156082"/>
        <rFont val="Aptos"/>
        <family val="2"/>
      </rPr>
      <t xml:space="preserve"> </t>
    </r>
    <r>
      <rPr>
        <sz val="11"/>
        <color theme="1"/>
        <rFont val="Aptos"/>
        <family val="2"/>
      </rPr>
      <t>.</t>
    </r>
    <r>
      <rPr>
        <b/>
        <sz val="11"/>
        <color theme="1"/>
        <rFont val="Aptos"/>
        <family val="2"/>
      </rPr>
      <t xml:space="preserve"> </t>
    </r>
    <r>
      <rPr>
        <sz val="11"/>
        <color theme="1"/>
        <rFont val="Aptos"/>
        <family val="2"/>
      </rPr>
      <t xml:space="preserve">Εμπορικός Τιτλος: </t>
    </r>
    <r>
      <rPr>
        <b/>
        <sz val="11"/>
        <color theme="4"/>
        <rFont val="Aptos"/>
        <family val="2"/>
      </rPr>
      <t>HarborTech B &amp; G</t>
    </r>
  </si>
  <si>
    <r>
      <t xml:space="preserve">4.  Σε περίπτωση ολοκληρωτικής καταστροφής η ζημίας ασύμφορου κόστους και χρόνου επισκευής οφείλω να καταβάλω στον </t>
    </r>
    <r>
      <rPr>
        <b/>
        <sz val="11"/>
        <color theme="1"/>
        <rFont val="Aptos"/>
        <family val="2"/>
      </rPr>
      <t>Εκμισθωτή</t>
    </r>
    <r>
      <rPr>
        <sz val="11"/>
        <color theme="1"/>
        <rFont val="Aptos"/>
        <family val="2"/>
      </rPr>
      <t xml:space="preserve"> την Λιανική τιμή πώλησης του προϊόντος στην παρούσα χρονική στιγμή.</t>
    </r>
  </si>
  <si>
    <r>
      <rPr>
        <b/>
        <sz val="11"/>
        <color theme="1"/>
        <rFont val="Aptos"/>
        <family val="2"/>
      </rPr>
      <t>1. </t>
    </r>
    <r>
      <rPr>
        <sz val="11"/>
        <color theme="1"/>
        <rFont val="Aptos"/>
        <family val="2"/>
      </rPr>
      <t xml:space="preserve">   Έλαβα σήμερα από τον </t>
    </r>
    <r>
      <rPr>
        <b/>
        <sz val="11"/>
        <color theme="1"/>
        <rFont val="Aptos"/>
        <family val="2"/>
      </rPr>
      <t>Μισθωτή</t>
    </r>
    <r>
      <rPr>
        <sz val="11"/>
        <color theme="1"/>
        <rFont val="Aptos"/>
        <family val="2"/>
      </rPr>
      <t xml:space="preserve"> το ποσό των </t>
    </r>
  </si>
  <si>
    <r>
      <rPr>
        <b/>
        <sz val="11"/>
        <color theme="1"/>
        <rFont val="Aptos"/>
        <family val="2"/>
      </rPr>
      <t>2.</t>
    </r>
    <r>
      <rPr>
        <b/>
        <sz val="7"/>
        <color theme="1"/>
        <rFont val="Times New Roman"/>
        <family val="1"/>
      </rPr>
      <t>  </t>
    </r>
    <r>
      <rPr>
        <sz val="7"/>
        <color theme="1"/>
        <rFont val="Times New Roman"/>
        <family val="1"/>
      </rPr>
      <t xml:space="preserve">    </t>
    </r>
    <r>
      <rPr>
        <sz val="11"/>
        <color theme="1"/>
        <rFont val="Aptos"/>
        <family val="2"/>
      </rPr>
      <t xml:space="preserve">Δεσμευόμαστε στην άμεση και ολοκληρωτική επιστροφή του ποσού της εγγυήσεως αφού πραγματοποιηθεί η επιστροφή από τον </t>
    </r>
    <r>
      <rPr>
        <b/>
        <sz val="11"/>
        <color theme="1"/>
        <rFont val="Aptos"/>
        <family val="2"/>
      </rPr>
      <t>Μισθωτή</t>
    </r>
    <r>
      <rPr>
        <sz val="11"/>
        <color theme="1"/>
        <rFont val="Aptos"/>
        <family val="2"/>
      </rPr>
      <t xml:space="preserve"> κι ο έλεγχος του/των προϊόντων ενοικίασης που προαναφέρονται από την </t>
    </r>
    <r>
      <rPr>
        <b/>
        <sz val="11"/>
        <color theme="1"/>
        <rFont val="Aptos"/>
        <family val="2"/>
      </rPr>
      <t>Εταιρεία</t>
    </r>
    <r>
      <rPr>
        <sz val="11"/>
        <color theme="1"/>
        <rFont val="Aptos"/>
        <family val="2"/>
      </rPr>
      <t xml:space="preserve"> μας και διαπιστωθεί ότι ουδέν πρόβλημα έχει δημιουργηθεί στο/στα προϊόντα μας απο υπαιτιότητα του πελάτη.</t>
    </r>
  </si>
  <si>
    <r>
      <rPr>
        <b/>
        <sz val="11"/>
        <color theme="1"/>
        <rFont val="Aptos"/>
        <family val="2"/>
      </rPr>
      <t>3.</t>
    </r>
    <r>
      <rPr>
        <sz val="7"/>
        <color theme="1"/>
        <rFont val="Times New Roman"/>
        <family val="1"/>
      </rPr>
      <t xml:space="preserve">      </t>
    </r>
    <r>
      <rPr>
        <sz val="11"/>
        <color theme="1"/>
        <rFont val="Aptos"/>
        <family val="2"/>
      </rPr>
      <t xml:space="preserve">Σε περίπτωση μη σωστής και βάση εργοστασιακών προδιαγραφών, λειτουργία των ηχείων, δεσμευόμαστε στην επιστροφή όλου του ποσού στον </t>
    </r>
    <r>
      <rPr>
        <b/>
        <sz val="11"/>
        <color theme="1"/>
        <rFont val="Aptos"/>
        <family val="2"/>
      </rPr>
      <t>Μισθωτή</t>
    </r>
    <r>
      <rPr>
        <sz val="11"/>
        <color theme="1"/>
        <rFont val="Aptos"/>
        <family val="2"/>
      </rPr>
      <t>.</t>
    </r>
  </si>
  <si>
    <r>
      <rPr>
        <b/>
        <sz val="11"/>
        <color theme="1"/>
        <rFont val="Aptos"/>
        <family val="2"/>
      </rPr>
      <t>1.</t>
    </r>
    <r>
      <rPr>
        <b/>
        <sz val="7"/>
        <color theme="1"/>
        <rFont val="Times New Roman"/>
        <family val="1"/>
      </rPr>
      <t> </t>
    </r>
    <r>
      <rPr>
        <sz val="7"/>
        <color theme="1"/>
        <rFont val="Times New Roman"/>
        <family val="1"/>
      </rPr>
      <t xml:space="preserve">   </t>
    </r>
    <r>
      <rPr>
        <sz val="11"/>
        <color theme="1"/>
        <rFont val="Aptos"/>
        <family val="2"/>
      </rPr>
      <t xml:space="preserve">Έλαβα σήμερα από τον </t>
    </r>
    <r>
      <rPr>
        <b/>
        <sz val="11"/>
        <color theme="1"/>
        <rFont val="Aptos"/>
        <family val="2"/>
      </rPr>
      <t>Εκμισθωτή</t>
    </r>
    <r>
      <rPr>
        <sz val="11"/>
        <color theme="1"/>
        <rFont val="Aptos"/>
        <family val="2"/>
      </rPr>
      <t xml:space="preserve"> το/τα προϊόντα σε άριστη λειτουργική κι εμφανισιακή κατάσταση.</t>
    </r>
  </si>
  <si>
    <r>
      <rPr>
        <b/>
        <sz val="11"/>
        <color theme="1"/>
        <rFont val="Aptos"/>
        <family val="2"/>
      </rPr>
      <t>2.</t>
    </r>
    <r>
      <rPr>
        <b/>
        <sz val="7"/>
        <color theme="1"/>
        <rFont val="Times New Roman"/>
        <family val="1"/>
      </rPr>
      <t> </t>
    </r>
    <r>
      <rPr>
        <sz val="7"/>
        <color theme="1"/>
        <rFont val="Times New Roman"/>
        <family val="1"/>
      </rPr>
      <t xml:space="preserve">   </t>
    </r>
    <r>
      <rPr>
        <sz val="11"/>
        <color theme="1"/>
        <rFont val="Aptos"/>
        <family val="2"/>
      </rPr>
      <t xml:space="preserve">Δεσμεύομαι να επιστρέψω το/τα προϊόντα στην ίδια κατάσταση με αυτή όπου και τα παρέλαβα και στις συμφωνηθέντες ημερομηνίες κατόπιν συνεννοήσεως με το Κατάστημα </t>
    </r>
    <r>
      <rPr>
        <b/>
        <sz val="11"/>
        <color theme="1"/>
        <rFont val="Aptos"/>
        <family val="2"/>
      </rPr>
      <t>HarborTech B &amp; G</t>
    </r>
    <r>
      <rPr>
        <sz val="11"/>
        <color theme="1"/>
        <rFont val="Aptos"/>
        <family val="2"/>
      </rPr>
      <t>.</t>
    </r>
  </si>
  <si>
    <r>
      <rPr>
        <b/>
        <sz val="11"/>
        <color theme="1"/>
        <rFont val="Aptos"/>
        <family val="2"/>
      </rPr>
      <t>3.</t>
    </r>
    <r>
      <rPr>
        <sz val="7"/>
        <color theme="1"/>
        <rFont val="Times New Roman"/>
        <family val="1"/>
      </rPr>
      <t>   </t>
    </r>
    <r>
      <rPr>
        <sz val="11"/>
        <color theme="1"/>
        <rFont val="Aptos"/>
        <family val="2"/>
      </rPr>
      <t xml:space="preserve">Σε περίπτωση οποιασδήποτε ζημιάς με υπαιτιότητα δική μου, αναλαμβάνω πλήρως το κόστος της επισκευής με την προσκόμιση των απαραίτητων παραστατικών της επισκευής από τον </t>
    </r>
    <r>
      <rPr>
        <b/>
        <sz val="11"/>
        <color theme="1"/>
        <rFont val="Aptos"/>
        <family val="2"/>
      </rPr>
      <t>Εκμισθωτή</t>
    </r>
    <r>
      <rPr>
        <sz val="11"/>
        <color theme="1"/>
        <rFont val="Aptos"/>
        <family val="2"/>
      </rPr>
      <t xml:space="preserve"> ή το Εξουσιοδοτημένο Service </t>
    </r>
    <r>
      <rPr>
        <b/>
        <sz val="11"/>
        <color theme="1"/>
        <rFont val="Aptos"/>
        <family val="2"/>
      </rPr>
      <t>JBL</t>
    </r>
    <r>
      <rPr>
        <sz val="11"/>
        <color theme="1"/>
        <rFont val="Aptos"/>
        <family val="2"/>
      </rPr>
      <t>.</t>
    </r>
  </si>
  <si>
    <t>TL1577-AO0009066</t>
  </si>
  <si>
    <t>Μοντέλο:  JBL Partybox Stage 320</t>
  </si>
  <si>
    <t>S/N</t>
  </si>
  <si>
    <t>Product</t>
  </si>
  <si>
    <t>Μοντέλο:  JBL Wireless Mic. Set</t>
  </si>
  <si>
    <t>Μοντέλο:  WEISRE DM-582 Wireless Mic. Set</t>
  </si>
  <si>
    <t xml:space="preserve"> Μοντέλο:  Vonyx LS-02K Τρίποδο</t>
  </si>
  <si>
    <t>Μοντέλο:  JBL Partybox Club 120</t>
  </si>
  <si>
    <t>Μοντέλο:  JBL Partybox Encore</t>
  </si>
  <si>
    <t xml:space="preserve">.Και το ποσόν της εγγύησης το οποίο αντιστοιχεί </t>
  </si>
  <si>
    <t xml:space="preserve">Α. Η διάρκεια της ενοικίασης  ορίζεται από </t>
  </si>
  <si>
    <t>Β. Η διάρκεια της ενοικίασης  ορίζεται από</t>
  </si>
  <si>
    <t>Γ.  Η διάρκεια της ενοικίασης  ορίζεται από</t>
  </si>
  <si>
    <t>μέχρι και</t>
  </si>
  <si>
    <t>το οποίο και θα καταβληθεί ως εξής :</t>
  </si>
  <si>
    <t>[ Κάρτα ]</t>
  </si>
  <si>
    <t>[ Κατάθεση ]</t>
  </si>
  <si>
    <t>[ Μετρητά ]</t>
  </si>
  <si>
    <t>Κλεισμένο</t>
  </si>
  <si>
    <t>Νέο Υπόλοιπο</t>
  </si>
  <si>
    <t>Ανοιχτό</t>
  </si>
  <si>
    <t>Ευχαριστούμε για την προτίμησή σας!</t>
  </si>
  <si>
    <t>θα σας επιστραφεί στο ακέραιο με την επιστροφή του εξοπλισμού στο κατάστημά μας και κατόπιν ελέγχου του από το προσωπικό μας.</t>
  </si>
  <si>
    <t>* Αγαπητέ Πελάτη, σας ενημερώνουμε πως το ποσό της εγγυήσεως που καταβάλατε και αφορά τον ηχητικό εξοπλισμό όπου νοικιάσατε από εμάς,</t>
  </si>
  <si>
    <t>Υπογραφή/Σφραγίδα Εταιρείας</t>
  </si>
  <si>
    <t>Υπόλοιπο Πελάτη</t>
  </si>
  <si>
    <t xml:space="preserve"> </t>
  </si>
  <si>
    <t>Επιστροφή Εγγύησης</t>
  </si>
  <si>
    <t>Καταβολή Εγγυησης</t>
  </si>
  <si>
    <t>Καταβολή Εγγύησης</t>
  </si>
  <si>
    <t>Εξόφληση</t>
  </si>
  <si>
    <t>Άνευ</t>
  </si>
  <si>
    <t xml:space="preserve">Έναντι </t>
  </si>
  <si>
    <t>Πιστωτικό</t>
  </si>
  <si>
    <t>Είσπραξη</t>
  </si>
  <si>
    <t>Μετρητά</t>
  </si>
  <si>
    <t>Προκαταβολή</t>
  </si>
  <si>
    <t>Σύνολο γραμμής</t>
  </si>
  <si>
    <t>Ημερομηνία</t>
  </si>
  <si>
    <t>Ποσό</t>
  </si>
  <si>
    <t>Περιγραφή</t>
  </si>
  <si>
    <t>Κατάσταση</t>
  </si>
  <si>
    <t>Συναλλαγή</t>
  </si>
  <si>
    <t>ΕΓΓΥΗΣΗ ΗΧΗΤΙΚΟΥ ΕΞΟΠΛΙΣΜΟΥ</t>
  </si>
  <si>
    <t>Περιγραφή Συναλλαγής</t>
  </si>
  <si>
    <t>Φ.Π.Α</t>
  </si>
  <si>
    <t>Συνολικό Ποσό Χρεώσεων</t>
  </si>
  <si>
    <t>Τρόπος πληρωμής</t>
  </si>
  <si>
    <t>ΑΔΤ:</t>
  </si>
  <si>
    <t>Α.Φ.Μ:</t>
  </si>
  <si>
    <t>Email:</t>
  </si>
  <si>
    <t>Τηλέφωνο:</t>
  </si>
  <si>
    <t>Όνο/μο:</t>
  </si>
  <si>
    <t xml:space="preserve">Στοιχεία      Πελάτη: </t>
  </si>
  <si>
    <t>Ημερομηνία:</t>
  </si>
  <si>
    <t>Αριθμός Γ.Ε.ΜΗ.: 155135107000</t>
  </si>
  <si>
    <t>Α.Φ.Μ:  801360908</t>
  </si>
  <si>
    <t>Δ.Ο.Υ:  Ε' ΠΕΙΡΑΙΑ </t>
  </si>
  <si>
    <t>Web: www.harbortech.gr</t>
  </si>
  <si>
    <t>E-mail: sales@harbortech.gr</t>
  </si>
  <si>
    <t xml:space="preserve">Τηλ: 2104005060 </t>
  </si>
  <si>
    <t>Διεύθυνση: Λ.ΔΗΜΟΚΡΑΤΙΑΣ 220α',ΠΕΡΑΜΑ,Τ.Κ: 18863</t>
  </si>
  <si>
    <t>Λιανικό Εμπόριο Ηλεκτρικών &amp; Ηλεκτρονικών Συσκευών,
Εργαλεία,Είδη Ψύξης-Θέρμανσης,Προϊόντα Περιποίησης &amp; Αξεσουάρ,
Είδη Δώρων,Κατασκευαστικές Εργασίες Κτιρίων.</t>
  </si>
  <si>
    <t>ΣΠΥΡΙΔΩΝ ΣΥΡΜΑΚΕΖΗΣ &amp; ΣΙΑ Ο.Ε.</t>
  </si>
  <si>
    <t>Απόδειξη Είσπραξης / Επιστροφης</t>
  </si>
  <si>
    <t>Διεύθυνση:</t>
  </si>
  <si>
    <t xml:space="preserve">                                                           ↓ Υπογραφή Μισθωτή Εδώ ↓</t>
  </si>
  <si>
    <t xml:space="preserve">                        ___________________________</t>
  </si>
  <si>
    <t xml:space="preserve">                ↓ Υπογραφή Εκμισθωτή Εδώ ↓</t>
  </si>
  <si>
    <t xml:space="preserve"> ↓ Υπογραφή Μισθωτή Εδώ ↓</t>
  </si>
  <si>
    <t>____________________________</t>
  </si>
  <si>
    <t xml:space="preserve">               ↓ Υπογραφή/Σφραγίδα Εκμισθωτή Εδώ ↓</t>
  </si>
  <si>
    <t>[Τρ.Κατάθεση ]</t>
  </si>
  <si>
    <t>[Μεταφορά IRIS]</t>
  </si>
  <si>
    <t xml:space="preserve"> Είδος:  Ασυρ. Μικρόφωνο - Set</t>
  </si>
  <si>
    <t>Θα χρειαστείτε μικρόφωνο για Karaoke?</t>
  </si>
  <si>
    <r>
      <rPr>
        <b/>
        <sz val="11"/>
        <color theme="1" tint="0.249977111117893"/>
        <rFont val="Aptos Narrow"/>
        <family val="2"/>
        <scheme val="minor"/>
      </rPr>
      <t>Πειραιώς:</t>
    </r>
    <r>
      <rPr>
        <sz val="11"/>
        <color theme="1" tint="0.249977111117893"/>
        <rFont val="Aptos Narrow"/>
        <family val="1"/>
        <scheme val="minor"/>
      </rPr>
      <t xml:space="preserve">       GR9301721160005116099845267</t>
    </r>
  </si>
  <si>
    <r>
      <rPr>
        <b/>
        <sz val="11"/>
        <color theme="1" tint="0.249977111117893"/>
        <rFont val="Aptos Narrow"/>
        <family val="2"/>
        <scheme val="minor"/>
      </rPr>
      <t>Eurobank:</t>
    </r>
    <r>
      <rPr>
        <sz val="11"/>
        <color theme="1" tint="0.249977111117893"/>
        <rFont val="Aptos Narrow"/>
        <family val="1"/>
        <scheme val="minor"/>
      </rPr>
      <t xml:space="preserve">       GR1602604790000320200417866</t>
    </r>
  </si>
  <si>
    <t>ΕΚΔΟΣΗ</t>
  </si>
  <si>
    <r>
      <t xml:space="preserve">Σύνοψη Παραγγελίας </t>
    </r>
    <r>
      <rPr>
        <i/>
        <sz val="16"/>
        <color theme="1" tint="0.34998626667073579"/>
        <rFont val="Aptos Narrow"/>
        <family val="2"/>
        <scheme val="minor"/>
      </rPr>
      <t>(Αυτόματη συμπλήρωση)</t>
    </r>
  </si>
  <si>
    <r>
      <rPr>
        <b/>
        <sz val="11"/>
        <color theme="1" tint="0.249977111117893"/>
        <rFont val="Aptos Narrow"/>
        <family val="2"/>
        <scheme val="minor"/>
      </rPr>
      <t>Μεταφορά μέσω IRIS:</t>
    </r>
    <r>
      <rPr>
        <sz val="11"/>
        <color theme="1" tint="0.249977111117893"/>
        <rFont val="Aptos Narrow"/>
        <family val="1"/>
        <scheme val="minor"/>
      </rPr>
      <t xml:space="preserve">      ΑΦΜ </t>
    </r>
    <r>
      <rPr>
        <b/>
        <sz val="11"/>
        <color theme="1" tint="0.249977111117893"/>
        <rFont val="Aptos Narrow"/>
        <family val="2"/>
        <scheme val="minor"/>
      </rPr>
      <t xml:space="preserve">→ </t>
    </r>
    <r>
      <rPr>
        <sz val="11"/>
        <color theme="1" tint="0.249977111117893"/>
        <rFont val="Aptos Narrow"/>
        <family val="1"/>
        <scheme val="minor"/>
      </rPr>
      <t xml:space="preserve">  801360908   (* Μόνο τα νούμερα)</t>
    </r>
  </si>
  <si>
    <r>
      <rPr>
        <b/>
        <sz val="11"/>
        <color theme="1" tint="0.249977111117893"/>
        <rFont val="Aptos Narrow"/>
        <family val="2"/>
        <scheme val="minor"/>
      </rPr>
      <t>Viva Wallet:</t>
    </r>
    <r>
      <rPr>
        <sz val="11"/>
        <color theme="1" tint="0.249977111117893"/>
        <rFont val="Aptos Narrow"/>
        <family val="1"/>
        <scheme val="minor"/>
      </rPr>
      <t xml:space="preserve">     GR2870100000000318965050208</t>
    </r>
  </si>
  <si>
    <r>
      <rPr>
        <b/>
        <sz val="11"/>
        <color theme="1" tint="0.249977111117893"/>
        <rFont val="Aptos Narrow"/>
        <family val="2"/>
        <scheme val="minor"/>
      </rPr>
      <t>Revolut:</t>
    </r>
    <r>
      <rPr>
        <sz val="11"/>
        <color theme="1" tint="0.249977111117893"/>
        <rFont val="Aptos Narrow"/>
        <family val="1"/>
        <scheme val="minor"/>
      </rPr>
      <t xml:space="preserve">            LT603250083840388647</t>
    </r>
  </si>
  <si>
    <r>
      <rPr>
        <b/>
        <sz val="12"/>
        <color theme="1"/>
        <rFont val="Aptos Narrow"/>
        <family val="2"/>
        <scheme val="minor"/>
      </rPr>
      <t xml:space="preserve">4. </t>
    </r>
    <r>
      <rPr>
        <sz val="12"/>
        <color theme="1"/>
        <rFont val="Aptos Narrow"/>
        <family val="2"/>
        <charset val="161"/>
        <scheme val="minor"/>
      </rPr>
      <t>Αριθμός αστυνομικής ταυτότητας.</t>
    </r>
  </si>
  <si>
    <r>
      <rPr>
        <b/>
        <sz val="12"/>
        <color theme="1"/>
        <rFont val="Aptos Narrow"/>
        <family val="2"/>
        <scheme val="minor"/>
      </rPr>
      <t>2.</t>
    </r>
    <r>
      <rPr>
        <sz val="12"/>
        <color theme="1"/>
        <rFont val="Aptos Narrow"/>
        <family val="2"/>
        <charset val="161"/>
        <scheme val="minor"/>
      </rPr>
      <t xml:space="preserve"> Διεύθυνση κατοικίας / ΤΚ.</t>
    </r>
  </si>
  <si>
    <t xml:space="preserve">                          Με S/N :</t>
  </si>
  <si>
    <t xml:space="preserve">    Η εγγύηση αφορά το μοντέλο :</t>
  </si>
  <si>
    <t>Για την παραλαβή της παραγγελίας, χρειαζόμαστε συμπληρωμένο το συμφωνητικό ενοικίασης (μπορείτε να την κατεβάσετε στο τέλος της σελίδας ή γινεται αυτόματη συμπληρωση στο Tab "Συμφωνητικό" ) και θα χρειαστούμε τα εξής:</t>
  </si>
  <si>
    <t>Με ποιο τρόπο επιθυμείτε να πραγματοποιήσετε την εξόφληση του κόστους ενοικίασης?</t>
  </si>
  <si>
    <t>Με ποιο τρόπο επιθυμείτε να πραγματοποιήσετε την καταβολή του κόστους εγγυήσεως?</t>
  </si>
  <si>
    <r>
      <rPr>
        <b/>
        <sz val="14"/>
        <color theme="1" tint="0.499984740745262"/>
        <rFont val="Arial"/>
        <family val="2"/>
      </rPr>
      <t>Ποσό Καταβολής Εγγύησης</t>
    </r>
    <r>
      <rPr>
        <sz val="14"/>
        <color rgb="FFC00000"/>
        <rFont val="Arial"/>
        <family val="2"/>
      </rPr>
      <t xml:space="preserve"> (*Επιστρεπτέο)</t>
    </r>
  </si>
  <si>
    <t xml:space="preserve">Ημερολογιακές  ημέρες: </t>
  </si>
  <si>
    <t xml:space="preserve">Χρεώσιμες ημέρες: </t>
  </si>
  <si>
    <t xml:space="preserve">Θα παραλάβεις Σάββατο ? </t>
  </si>
  <si>
    <r>
      <t xml:space="preserve">Έκπτωση Xρεώσιμων ημερών </t>
    </r>
    <r>
      <rPr>
        <sz val="12"/>
        <color theme="0"/>
        <rFont val="Aptos Narrow"/>
        <family val="2"/>
      </rPr>
      <t xml:space="preserve">→  </t>
    </r>
    <r>
      <rPr>
        <sz val="12"/>
        <color theme="0"/>
        <rFont val="Aptos Narrow"/>
        <family val="2"/>
        <scheme val="minor"/>
      </rPr>
      <t xml:space="preserve"> </t>
    </r>
  </si>
  <si>
    <r>
      <t xml:space="preserve">στο  </t>
    </r>
    <r>
      <rPr>
        <b/>
        <sz val="11"/>
        <color theme="1"/>
        <rFont val="Aptos"/>
        <family val="2"/>
      </rPr>
      <t>30%</t>
    </r>
    <r>
      <rPr>
        <sz val="11"/>
        <color theme="1"/>
        <rFont val="Aptos"/>
        <family val="2"/>
      </rPr>
      <t xml:space="preserve">  της λιανικής τους αξίας και ανέρχεται στο ποσό των : </t>
    </r>
  </si>
  <si>
    <r>
      <rPr>
        <b/>
        <sz val="11"/>
        <color theme="1"/>
        <rFont val="Aptos Narrow"/>
        <family val="2"/>
        <scheme val="minor"/>
      </rPr>
      <t xml:space="preserve">* </t>
    </r>
    <r>
      <rPr>
        <i/>
        <sz val="11"/>
        <color theme="1"/>
        <rFont val="Aptos Narrow"/>
        <family val="2"/>
        <scheme val="minor"/>
      </rPr>
      <t>Η μεταφορά μέσω IRIS είναι δωρεάν. Μέσω τραπεζικής κατάθεσης επιβαρύνεστε την προμήθεια μεταφοράς &amp; επιστροφής εγγύησης.</t>
    </r>
  </si>
  <si>
    <t xml:space="preserve">          _____________________________________________________</t>
  </si>
  <si>
    <t>_____________________________</t>
  </si>
  <si>
    <r>
      <rPr>
        <b/>
        <sz val="12"/>
        <rFont val="Aptos Narrow"/>
        <family val="2"/>
        <scheme val="minor"/>
      </rPr>
      <t xml:space="preserve">    </t>
    </r>
    <r>
      <rPr>
        <b/>
        <u/>
        <sz val="12"/>
        <rFont val="Aptos Narrow"/>
        <family val="2"/>
        <scheme val="minor"/>
      </rPr>
      <t xml:space="preserve">Αιτιολογία </t>
    </r>
    <r>
      <rPr>
        <sz val="12"/>
        <rFont val="Aptos Narrow"/>
        <family val="2"/>
        <scheme val="minor"/>
      </rPr>
      <t xml:space="preserve">: Καταβολή εγγύησης για την ενοικίαση ηχητικού εξοπλισμού μάρκας </t>
    </r>
    <r>
      <rPr>
        <b/>
        <sz val="12"/>
        <rFont val="Aptos Narrow"/>
        <family val="2"/>
        <scheme val="minor"/>
      </rPr>
      <t xml:space="preserve">JBL </t>
    </r>
    <r>
      <rPr>
        <sz val="12"/>
        <rFont val="Aptos Narrow"/>
        <family val="2"/>
        <scheme val="minor"/>
      </rPr>
      <t xml:space="preserve">Karaoke Bluetooth Speakers.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</si>
</sst>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8" formatCode="#,##0.00\ &quot;€&quot;;[Red]\-#,##0.00\ &quot;€&quot;"/>
    <numFmt numFmtId="164" formatCode="#,##0.00\ &quot;€&quot;"/>
    <numFmt numFmtId="165" formatCode="d/m/yyyy;@"/>
    <numFmt numFmtId="166" formatCode="[$-408]d\-mmm\-yyyy;@"/>
    <numFmt numFmtId="167" formatCode=";;;"/>
    <numFmt numFmtId="168" formatCode="d/m/yy;@"/>
    <numFmt numFmtId="169" formatCode="[$-408]d\ mmmm\ yyyy;@"/>
    <numFmt numFmtId="170" formatCode="0_ ;[Red]\-0\ "/>
    <numFmt numFmtId="171" formatCode="dddd"/>
  </numFmts>
  <fonts count="115" x14ac:knownFonts="1">
    <font>
      <sz val="11"/>
      <color theme="1"/>
      <name val="Aptos Narrow"/>
      <family val="2"/>
      <charset val="161"/>
      <scheme val="minor"/>
    </font>
    <font>
      <b/>
      <sz val="23"/>
      <color rgb="FF9E9E9E"/>
      <name val="Arial"/>
      <family val="2"/>
    </font>
    <font>
      <sz val="12"/>
      <color rgb="FF9E9E9E"/>
      <name val="Arial"/>
      <family val="2"/>
    </font>
    <font>
      <b/>
      <sz val="12"/>
      <name val="Arial"/>
      <family val="2"/>
    </font>
    <font>
      <b/>
      <sz val="11"/>
      <color theme="1"/>
      <name val="Aptos Narrow"/>
      <family val="2"/>
      <scheme val="minor"/>
    </font>
    <font>
      <b/>
      <sz val="12"/>
      <color theme="1"/>
      <name val="Aptos Narrow"/>
      <family val="2"/>
      <scheme val="minor"/>
    </font>
    <font>
      <sz val="12"/>
      <color theme="1"/>
      <name val="Aptos Narrow"/>
      <family val="2"/>
      <scheme val="minor"/>
    </font>
    <font>
      <b/>
      <sz val="14"/>
      <color rgb="FFC00000"/>
      <name val="Arial"/>
      <family val="2"/>
    </font>
    <font>
      <sz val="12"/>
      <color theme="1"/>
      <name val="Aptos Narrow"/>
      <family val="2"/>
      <charset val="161"/>
      <scheme val="minor"/>
    </font>
    <font>
      <b/>
      <sz val="14"/>
      <color theme="1"/>
      <name val="Aptos Narrow"/>
      <family val="2"/>
      <scheme val="minor"/>
    </font>
    <font>
      <sz val="14"/>
      <color rgb="FFC00000"/>
      <name val="Arial"/>
      <family val="2"/>
    </font>
    <font>
      <b/>
      <sz val="14"/>
      <name val="Arial"/>
      <family val="2"/>
    </font>
    <font>
      <sz val="14"/>
      <color theme="1"/>
      <name val="Aptos Narrow"/>
      <family val="2"/>
      <scheme val="minor"/>
    </font>
    <font>
      <sz val="12"/>
      <color rgb="FF000000"/>
      <name val="Arial"/>
      <family val="2"/>
    </font>
    <font>
      <u/>
      <sz val="11"/>
      <color theme="10"/>
      <name val="Aptos Narrow"/>
      <family val="2"/>
      <charset val="161"/>
      <scheme val="minor"/>
    </font>
    <font>
      <u/>
      <sz val="12"/>
      <color theme="10"/>
      <name val="Aptos Narrow"/>
      <family val="2"/>
      <charset val="161"/>
      <scheme val="minor"/>
    </font>
    <font>
      <sz val="12"/>
      <color theme="10"/>
      <name val="Aptos Narrow"/>
      <family val="2"/>
      <charset val="161"/>
      <scheme val="minor"/>
    </font>
    <font>
      <sz val="12"/>
      <color theme="4"/>
      <name val="Aptos Narrow"/>
      <family val="2"/>
      <charset val="161"/>
      <scheme val="minor"/>
    </font>
    <font>
      <sz val="12"/>
      <color rgb="FFC00000"/>
      <name val="Aptos Narrow"/>
      <family val="2"/>
      <charset val="161"/>
      <scheme val="minor"/>
    </font>
    <font>
      <b/>
      <sz val="12"/>
      <color theme="4"/>
      <name val="Aptos Narrow"/>
      <family val="2"/>
      <scheme val="minor"/>
    </font>
    <font>
      <sz val="11"/>
      <color rgb="FF00B8C9"/>
      <name val="Arial"/>
      <family val="2"/>
    </font>
    <font>
      <b/>
      <sz val="11"/>
      <color rgb="FF000000"/>
      <name val="Arial"/>
      <family val="2"/>
    </font>
    <font>
      <sz val="11"/>
      <color rgb="FF000000"/>
      <name val="Arial"/>
      <family val="2"/>
    </font>
    <font>
      <b/>
      <sz val="14"/>
      <color theme="1" tint="0.34998626667073579"/>
      <name val="Arial"/>
      <family val="2"/>
    </font>
    <font>
      <b/>
      <sz val="16"/>
      <color theme="1" tint="0.34998626667073579"/>
      <name val="Aptos Narrow"/>
      <family val="2"/>
      <scheme val="minor"/>
    </font>
    <font>
      <i/>
      <sz val="16"/>
      <color theme="1" tint="0.34998626667073579"/>
      <name val="Aptos Narrow"/>
      <family val="2"/>
      <scheme val="minor"/>
    </font>
    <font>
      <b/>
      <sz val="12"/>
      <color theme="1" tint="0.34998626667073579"/>
      <name val="Arial"/>
      <family val="2"/>
    </font>
    <font>
      <b/>
      <sz val="20"/>
      <color theme="2" tint="-0.499984740745262"/>
      <name val="Arial"/>
      <family val="2"/>
    </font>
    <font>
      <b/>
      <sz val="11"/>
      <color theme="2" tint="-0.499984740745262"/>
      <name val="Arial"/>
      <family val="2"/>
    </font>
    <font>
      <b/>
      <u/>
      <sz val="11"/>
      <color theme="2" tint="-0.499984740745262"/>
      <name val="Arial"/>
      <family val="2"/>
    </font>
    <font>
      <sz val="11"/>
      <color theme="1"/>
      <name val="Aptos"/>
      <family val="2"/>
    </font>
    <font>
      <b/>
      <sz val="11"/>
      <color theme="1"/>
      <name val="Aptos"/>
      <family val="2"/>
    </font>
    <font>
      <b/>
      <sz val="11"/>
      <color rgb="FF156082"/>
      <name val="Aptos"/>
      <family val="2"/>
    </font>
    <font>
      <sz val="11"/>
      <color rgb="FF156082"/>
      <name val="Aptos"/>
      <family val="2"/>
    </font>
    <font>
      <u/>
      <sz val="12"/>
      <color theme="1"/>
      <name val="Aptos"/>
      <family val="2"/>
    </font>
    <font>
      <sz val="11"/>
      <color theme="1"/>
      <name val="Symbol"/>
      <family val="1"/>
      <charset val="2"/>
    </font>
    <font>
      <sz val="7"/>
      <color theme="1"/>
      <name val="Times New Roman"/>
      <family val="1"/>
    </font>
    <font>
      <sz val="11"/>
      <color theme="1"/>
      <name val="Aptos Narrow"/>
      <family val="2"/>
      <scheme val="minor"/>
    </font>
    <font>
      <sz val="11"/>
      <color theme="7" tint="-0.499984740745262"/>
      <name val="Arial"/>
      <family val="2"/>
    </font>
    <font>
      <u/>
      <sz val="11"/>
      <color theme="7" tint="-0.249977111117893"/>
      <name val="Aptos Narrow"/>
      <family val="2"/>
      <charset val="161"/>
      <scheme val="minor"/>
    </font>
    <font>
      <b/>
      <sz val="14"/>
      <color theme="7" tint="-0.249977111117893"/>
      <name val="Arial"/>
      <family val="2"/>
    </font>
    <font>
      <i/>
      <sz val="11"/>
      <color theme="0" tint="-0.249977111117893"/>
      <name val="Aptos"/>
      <family val="2"/>
    </font>
    <font>
      <b/>
      <u/>
      <sz val="11"/>
      <color rgb="FF156082"/>
      <name val="Aptos"/>
      <family val="2"/>
    </font>
    <font>
      <b/>
      <u/>
      <sz val="11"/>
      <color theme="4"/>
      <name val="Aptos"/>
      <family val="2"/>
    </font>
    <font>
      <b/>
      <sz val="11"/>
      <color theme="4"/>
      <name val="Aptos"/>
      <family val="2"/>
    </font>
    <font>
      <b/>
      <vertAlign val="superscript"/>
      <sz val="11"/>
      <color rgb="FF156082"/>
      <name val="Aptos"/>
      <family val="2"/>
    </font>
    <font>
      <b/>
      <sz val="7"/>
      <color theme="1"/>
      <name val="Times New Roman"/>
      <family val="1"/>
    </font>
    <font>
      <sz val="10"/>
      <name val="Arial"/>
      <family val="2"/>
    </font>
    <font>
      <sz val="10"/>
      <color theme="1" tint="0.249977111117893"/>
      <name val="Aptos Narrow"/>
      <family val="1"/>
      <scheme val="minor"/>
    </font>
    <font>
      <sz val="10"/>
      <color theme="1"/>
      <name val="Aptos Narrow"/>
      <family val="1"/>
      <scheme val="minor"/>
    </font>
    <font>
      <b/>
      <sz val="10"/>
      <color theme="6"/>
      <name val="Tahoma"/>
      <family val="2"/>
    </font>
    <font>
      <b/>
      <u/>
      <sz val="11"/>
      <color rgb="FF22798E"/>
      <name val="Tahoma"/>
      <family val="2"/>
    </font>
    <font>
      <u/>
      <sz val="11"/>
      <name val="Aptos Narrow"/>
      <family val="2"/>
      <scheme val="minor"/>
    </font>
    <font>
      <b/>
      <u/>
      <sz val="14"/>
      <color rgb="FF00B050"/>
      <name val="Aptos Narrow"/>
      <family val="2"/>
      <charset val="161"/>
      <scheme val="minor"/>
    </font>
    <font>
      <sz val="11"/>
      <color theme="1" tint="0.249977111117893"/>
      <name val="Aptos Narrow"/>
      <family val="1"/>
      <scheme val="minor"/>
    </font>
    <font>
      <sz val="8"/>
      <color theme="1" tint="0.249977111117893"/>
      <name val="Aptos Narrow"/>
      <family val="1"/>
      <scheme val="minor"/>
    </font>
    <font>
      <b/>
      <u/>
      <sz val="12"/>
      <name val="Aptos Narrow"/>
      <family val="2"/>
      <scheme val="minor"/>
    </font>
    <font>
      <sz val="12"/>
      <name val="Aptos Narrow"/>
      <family val="2"/>
      <scheme val="minor"/>
    </font>
    <font>
      <b/>
      <sz val="11"/>
      <color theme="1" tint="0.249977111117893"/>
      <name val="Aptos Narrow"/>
      <family val="1"/>
      <scheme val="minor"/>
    </font>
    <font>
      <b/>
      <sz val="14"/>
      <color rgb="FF22798E"/>
      <name val="Aptos Narrow"/>
      <family val="1"/>
      <scheme val="minor"/>
    </font>
    <font>
      <sz val="11"/>
      <name val="Arial"/>
      <family val="2"/>
    </font>
    <font>
      <b/>
      <sz val="11"/>
      <color rgb="FF22798E"/>
      <name val="Tahoma"/>
      <family val="2"/>
    </font>
    <font>
      <sz val="11"/>
      <name val="Aptos Narrow"/>
      <family val="2"/>
      <scheme val="minor"/>
    </font>
    <font>
      <b/>
      <sz val="11"/>
      <name val="Aptos Narrow"/>
      <family val="2"/>
      <scheme val="minor"/>
    </font>
    <font>
      <b/>
      <sz val="11"/>
      <color theme="0"/>
      <name val="Aptos Narrow"/>
      <family val="2"/>
      <scheme val="minor"/>
    </font>
    <font>
      <sz val="7.5"/>
      <color theme="1" tint="0.249977111117893"/>
      <name val="Aptos Narrow"/>
      <family val="1"/>
      <scheme val="minor"/>
    </font>
    <font>
      <sz val="11"/>
      <color theme="2" tint="-0.749961851863155"/>
      <name val="Aptos Narrow"/>
      <family val="2"/>
      <scheme val="minor"/>
    </font>
    <font>
      <b/>
      <sz val="11"/>
      <color theme="1" tint="0.249977111117893"/>
      <name val="Aptos Narrow"/>
      <family val="2"/>
      <scheme val="minor"/>
    </font>
    <font>
      <b/>
      <sz val="11"/>
      <color theme="1" tint="0.249977111117893"/>
      <name val="Aptos Narrow"/>
      <family val="2"/>
      <charset val="161"/>
      <scheme val="minor"/>
    </font>
    <font>
      <sz val="11"/>
      <color theme="1" tint="0.249977111117893"/>
      <name val="Aptos Narrow"/>
      <family val="2"/>
      <charset val="161"/>
      <scheme val="minor"/>
    </font>
    <font>
      <sz val="10"/>
      <color theme="0"/>
      <name val="Aptos Narrow"/>
      <family val="1"/>
      <scheme val="minor"/>
    </font>
    <font>
      <b/>
      <sz val="10"/>
      <name val="Tahoma"/>
      <family val="2"/>
    </font>
    <font>
      <b/>
      <sz val="11"/>
      <color theme="0"/>
      <name val="Aptos Display"/>
      <family val="2"/>
      <scheme val="major"/>
    </font>
    <font>
      <sz val="11"/>
      <color theme="1" tint="0.14993743705557422"/>
      <name val="Aptos Narrow"/>
      <family val="2"/>
      <scheme val="minor"/>
    </font>
    <font>
      <sz val="10"/>
      <color theme="3" tint="-0.499984740745262"/>
      <name val="Aptos Narrow"/>
      <family val="2"/>
      <scheme val="minor"/>
    </font>
    <font>
      <b/>
      <sz val="25"/>
      <color theme="0"/>
      <name val="Aptos Display"/>
      <family val="2"/>
      <scheme val="major"/>
    </font>
    <font>
      <sz val="11"/>
      <color theme="2" tint="-0.89996032593768116"/>
      <name val="Aptos Narrow"/>
      <family val="2"/>
      <scheme val="minor"/>
    </font>
    <font>
      <sz val="11"/>
      <color theme="3" tint="-0.499984740745262"/>
      <name val="Aptos Narrow"/>
      <family val="2"/>
      <scheme val="minor"/>
    </font>
    <font>
      <b/>
      <sz val="10"/>
      <color rgb="FF22798E"/>
      <name val="Tahoma"/>
      <family val="2"/>
    </font>
    <font>
      <sz val="9"/>
      <color theme="1" tint="0.249977111117893"/>
      <name val="Aptos Narrow"/>
      <family val="1"/>
      <scheme val="minor"/>
    </font>
    <font>
      <sz val="10"/>
      <color theme="3" tint="-0.499984740745262"/>
      <name val="Aptos Narrow"/>
      <family val="2"/>
      <charset val="161"/>
      <scheme val="minor"/>
    </font>
    <font>
      <b/>
      <sz val="10"/>
      <name val="Aptos Narrow"/>
      <family val="2"/>
      <charset val="161"/>
      <scheme val="minor"/>
    </font>
    <font>
      <b/>
      <sz val="12"/>
      <color theme="6"/>
      <name val="Tahoma"/>
      <family val="2"/>
    </font>
    <font>
      <b/>
      <u/>
      <sz val="11"/>
      <color rgb="FF666633"/>
      <name val="Aptos Display"/>
      <family val="2"/>
      <charset val="161"/>
      <scheme val="major"/>
    </font>
    <font>
      <b/>
      <sz val="48"/>
      <color theme="6"/>
      <name val="Tahoma"/>
      <family val="2"/>
    </font>
    <font>
      <b/>
      <sz val="16"/>
      <color rgb="FF22798E"/>
      <name val="Aptos Display"/>
      <family val="2"/>
      <scheme val="major"/>
    </font>
    <font>
      <b/>
      <sz val="12"/>
      <name val="Aptos Narrow"/>
      <family val="2"/>
      <scheme val="minor"/>
    </font>
    <font>
      <b/>
      <sz val="12"/>
      <color theme="1" tint="0.499984740745262"/>
      <name val="Arial"/>
      <family val="2"/>
    </font>
    <font>
      <sz val="12"/>
      <color theme="1" tint="0.499984740745262"/>
      <name val="Arial"/>
      <family val="2"/>
    </font>
    <font>
      <sz val="14"/>
      <color theme="4"/>
      <name val="Aptos Narrow"/>
      <family val="2"/>
      <scheme val="minor"/>
    </font>
    <font>
      <b/>
      <sz val="14"/>
      <color theme="4"/>
      <name val="Aptos Narrow"/>
      <family val="2"/>
      <scheme val="minor"/>
    </font>
    <font>
      <sz val="11"/>
      <color theme="4"/>
      <name val="Aptos"/>
      <family val="2"/>
    </font>
    <font>
      <b/>
      <sz val="11"/>
      <color theme="4"/>
      <name val="Arial"/>
      <family val="2"/>
    </font>
    <font>
      <sz val="10"/>
      <color theme="4"/>
      <name val="Aptos Narrow"/>
      <family val="1"/>
      <scheme val="minor"/>
    </font>
    <font>
      <sz val="11"/>
      <color theme="4"/>
      <name val="Aptos Narrow"/>
      <family val="1"/>
      <scheme val="minor"/>
    </font>
    <font>
      <b/>
      <sz val="10"/>
      <color theme="2" tint="-0.499984740745262"/>
      <name val="Tahoma"/>
      <family val="2"/>
    </font>
    <font>
      <sz val="10"/>
      <color theme="2" tint="-0.749992370372631"/>
      <name val="Tahoma"/>
      <family val="2"/>
      <charset val="161"/>
    </font>
    <font>
      <sz val="11"/>
      <color theme="1" tint="0.249977111117893"/>
      <name val="Aptos Narrow"/>
      <family val="2"/>
      <scheme val="minor"/>
    </font>
    <font>
      <b/>
      <u/>
      <sz val="12"/>
      <color rgb="FF22798E"/>
      <name val="Aptos Narrow"/>
      <family val="2"/>
      <charset val="161"/>
      <scheme val="minor"/>
    </font>
    <font>
      <b/>
      <sz val="14"/>
      <color rgb="FF00B050"/>
      <name val="Aptos Narrow"/>
      <family val="2"/>
      <charset val="161"/>
      <scheme val="minor"/>
    </font>
    <font>
      <u/>
      <sz val="11"/>
      <color theme="1" tint="0.249977111117893"/>
      <name val="Aptos Narrow"/>
      <family val="2"/>
      <scheme val="minor"/>
    </font>
    <font>
      <i/>
      <sz val="14"/>
      <color theme="1" tint="0.499984740745262"/>
      <name val="Aptos Narrow"/>
      <family val="2"/>
    </font>
    <font>
      <i/>
      <sz val="14"/>
      <color theme="1" tint="0.499984740745262"/>
      <name val="Aptos Narrow"/>
      <family val="2"/>
      <scheme val="minor"/>
    </font>
    <font>
      <b/>
      <u/>
      <sz val="11"/>
      <color theme="4"/>
      <name val="Aptos Narrow"/>
      <family val="2"/>
      <scheme val="minor"/>
    </font>
    <font>
      <b/>
      <sz val="10"/>
      <color theme="4"/>
      <name val="Aptos"/>
      <family val="2"/>
    </font>
    <font>
      <i/>
      <sz val="12"/>
      <color theme="2" tint="-0.249977111117893"/>
      <name val="Aptos Narrow"/>
      <family val="2"/>
      <scheme val="minor"/>
    </font>
    <font>
      <i/>
      <sz val="11"/>
      <color theme="2" tint="-0.249977111117893"/>
      <name val="Aptos Narrow"/>
      <family val="2"/>
      <scheme val="minor"/>
    </font>
    <font>
      <b/>
      <sz val="14"/>
      <color theme="1" tint="0.499984740745262"/>
      <name val="Arial"/>
      <family val="2"/>
    </font>
    <font>
      <sz val="12"/>
      <color theme="0"/>
      <name val="Aptos Narrow"/>
      <family val="2"/>
      <scheme val="minor"/>
    </font>
    <font>
      <sz val="12"/>
      <color theme="0"/>
      <name val="Aptos Narrow"/>
      <family val="2"/>
    </font>
    <font>
      <b/>
      <sz val="12"/>
      <color rgb="FF000118"/>
      <name val="Nunito Sans"/>
    </font>
    <font>
      <i/>
      <sz val="11"/>
      <color theme="1"/>
      <name val="Aptos Narrow"/>
      <family val="2"/>
      <scheme val="minor"/>
    </font>
    <font>
      <sz val="11"/>
      <color theme="1" tint="0.249977111117893"/>
      <name val="Aptos"/>
      <family val="2"/>
    </font>
    <font>
      <sz val="11"/>
      <color theme="1" tint="0.34998626667073579"/>
      <name val="Aptos Narrow"/>
      <family val="2"/>
      <charset val="161"/>
      <scheme val="minor"/>
    </font>
    <font>
      <b/>
      <sz val="14"/>
      <color theme="9"/>
      <name val="Arial"/>
      <family val="2"/>
    </font>
  </fonts>
  <fills count="12">
    <fill>
      <patternFill patternType="none"/>
    </fill>
    <fill>
      <patternFill patternType="gray125"/>
    </fill>
    <fill>
      <patternFill patternType="solid">
        <fgColor rgb="FFF1F7F6"/>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rgb="FF22798E"/>
        <bgColor indexed="64"/>
      </patternFill>
    </fill>
    <fill>
      <patternFill patternType="solid">
        <fgColor rgb="FFFFC000"/>
        <bgColor indexed="64"/>
      </patternFill>
    </fill>
    <fill>
      <patternFill patternType="solid">
        <fgColor theme="8"/>
        <bgColor indexed="64"/>
      </patternFill>
    </fill>
    <fill>
      <patternFill patternType="solid">
        <fgColor theme="4" tint="-0.2499465926084170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double">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top/>
      <bottom style="medium">
        <color theme="0"/>
      </bottom>
      <diagonal/>
    </border>
    <border>
      <left/>
      <right/>
      <top/>
      <bottom style="thick">
        <color theme="4" tint="0.59996337778862885"/>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theme="0"/>
      </left>
      <right style="medium">
        <color theme="0"/>
      </right>
      <top style="medium">
        <color theme="0"/>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diagonal/>
    </border>
    <border>
      <left/>
      <right style="thin">
        <color indexed="64"/>
      </right>
      <top/>
      <bottom/>
      <diagonal/>
    </border>
  </borders>
  <cellStyleXfs count="12">
    <xf numFmtId="0" fontId="0" fillId="0" borderId="0"/>
    <xf numFmtId="0" fontId="14" fillId="0" borderId="0" applyNumberFormat="0" applyFill="0" applyBorder="0" applyAlignment="0" applyProtection="0"/>
    <xf numFmtId="0" fontId="47" fillId="0" borderId="0"/>
    <xf numFmtId="0" fontId="50" fillId="0" borderId="0">
      <alignment horizontal="center" vertical="center"/>
    </xf>
    <xf numFmtId="0" fontId="50" fillId="0" borderId="0">
      <alignment horizontal="right"/>
    </xf>
    <xf numFmtId="0" fontId="66" fillId="0" borderId="0" applyNumberFormat="0" applyFill="0" applyBorder="0">
      <alignment vertical="top" wrapText="1"/>
    </xf>
    <xf numFmtId="0" fontId="71" fillId="10" borderId="0">
      <alignment horizontal="center" vertical="center"/>
    </xf>
    <xf numFmtId="0" fontId="73" fillId="0" borderId="0" applyNumberFormat="0" applyFill="0" applyBorder="0" applyAlignment="0" applyProtection="0"/>
    <xf numFmtId="0" fontId="75" fillId="11" borderId="28" applyNumberFormat="0" applyAlignment="0" applyProtection="0"/>
    <xf numFmtId="0" fontId="76" fillId="4" borderId="0" applyNumberFormat="0" applyBorder="0" applyAlignment="0" applyProtection="0"/>
    <xf numFmtId="0" fontId="82" fillId="0" borderId="0" applyFill="0" applyBorder="0" applyAlignment="0" applyProtection="0"/>
    <xf numFmtId="0" fontId="84" fillId="0" borderId="0">
      <alignment horizontal="right" vertical="center"/>
    </xf>
  </cellStyleXfs>
  <cellXfs count="305">
    <xf numFmtId="0" fontId="0" fillId="0" borderId="0" xfId="0"/>
    <xf numFmtId="0" fontId="1"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0" borderId="0" xfId="0" applyProtection="1">
      <protection locked="0"/>
    </xf>
    <xf numFmtId="9" fontId="4" fillId="0" borderId="0" xfId="0" applyNumberFormat="1" applyFont="1" applyAlignment="1" applyProtection="1">
      <alignment horizontal="center" vertical="center" wrapText="1"/>
      <protection locked="0"/>
    </xf>
    <xf numFmtId="0" fontId="0" fillId="0" borderId="0" xfId="0" applyAlignment="1" applyProtection="1">
      <alignment wrapText="1"/>
      <protection locked="0"/>
    </xf>
    <xf numFmtId="164" fontId="0" fillId="0" borderId="0" xfId="0" applyNumberFormat="1" applyAlignment="1" applyProtection="1">
      <alignment horizontal="center" wrapText="1"/>
      <protection locked="0"/>
    </xf>
    <xf numFmtId="164" fontId="0" fillId="0" borderId="0" xfId="0" applyNumberFormat="1" applyAlignment="1" applyProtection="1">
      <alignment horizontal="center"/>
      <protection locked="0"/>
    </xf>
    <xf numFmtId="9"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8" xfId="0" applyBorder="1" applyProtection="1">
      <protection locked="0"/>
    </xf>
    <xf numFmtId="0" fontId="4" fillId="0" borderId="8" xfId="0" applyFont="1" applyBorder="1"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vertical="center" wrapText="1"/>
      <protection locked="0"/>
    </xf>
    <xf numFmtId="164" fontId="0" fillId="0" borderId="0" xfId="0" applyNumberFormat="1" applyProtection="1">
      <protection locked="0"/>
    </xf>
    <xf numFmtId="164" fontId="0" fillId="0" borderId="0" xfId="0" applyNumberFormat="1" applyAlignment="1">
      <alignment horizontal="center" wrapText="1"/>
    </xf>
    <xf numFmtId="9" fontId="0" fillId="0" borderId="0" xfId="0" applyNumberFormat="1" applyAlignment="1">
      <alignment horizontal="center"/>
    </xf>
    <xf numFmtId="164" fontId="6" fillId="0" borderId="0" xfId="0" applyNumberFormat="1" applyFont="1" applyAlignment="1">
      <alignment horizontal="center"/>
    </xf>
    <xf numFmtId="164" fontId="0" fillId="0" borderId="0" xfId="0" applyNumberFormat="1" applyAlignment="1">
      <alignment horizontal="center"/>
    </xf>
    <xf numFmtId="164" fontId="0" fillId="0" borderId="0" xfId="0" applyNumberFormat="1"/>
    <xf numFmtId="0" fontId="9" fillId="0" borderId="0" xfId="0" applyFont="1" applyAlignment="1">
      <alignment horizontal="right"/>
    </xf>
    <xf numFmtId="0" fontId="3" fillId="2" borderId="6" xfId="0" applyFont="1" applyFill="1" applyBorder="1" applyAlignment="1">
      <alignment horizontal="center" vertical="center" wrapText="1"/>
    </xf>
    <xf numFmtId="0" fontId="6" fillId="2" borderId="1" xfId="0" applyFont="1" applyFill="1" applyBorder="1" applyAlignment="1">
      <alignment vertical="center"/>
    </xf>
    <xf numFmtId="0" fontId="8" fillId="0" borderId="0" xfId="0" applyFont="1" applyProtection="1">
      <protection locked="0"/>
    </xf>
    <xf numFmtId="0" fontId="8" fillId="0" borderId="0" xfId="0" applyFont="1" applyAlignment="1" applyProtection="1">
      <alignment wrapText="1"/>
      <protection locked="0"/>
    </xf>
    <xf numFmtId="164" fontId="8" fillId="0" borderId="0" xfId="0" applyNumberFormat="1" applyFont="1"/>
    <xf numFmtId="164" fontId="8" fillId="0" borderId="0" xfId="0" applyNumberFormat="1" applyFont="1" applyProtection="1">
      <protection locked="0"/>
    </xf>
    <xf numFmtId="0" fontId="26" fillId="2" borderId="4"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2" fillId="0" borderId="0" xfId="0" applyFont="1" applyProtection="1">
      <protection locked="0"/>
    </xf>
    <xf numFmtId="0" fontId="16" fillId="0" borderId="0" xfId="1" applyFont="1" applyFill="1" applyBorder="1" applyAlignment="1" applyProtection="1">
      <alignment vertical="center"/>
    </xf>
    <xf numFmtId="0" fontId="17" fillId="0" borderId="0" xfId="1" applyFont="1" applyFill="1" applyBorder="1" applyAlignment="1" applyProtection="1">
      <alignment vertical="center"/>
    </xf>
    <xf numFmtId="0" fontId="8" fillId="0" borderId="0" xfId="0" applyFont="1" applyAlignment="1" applyProtection="1">
      <alignment vertical="center"/>
      <protection locked="0"/>
    </xf>
    <xf numFmtId="0" fontId="15" fillId="0" borderId="0" xfId="1" applyFont="1" applyFill="1" applyBorder="1" applyAlignment="1" applyProtection="1">
      <alignment vertical="center"/>
      <protection locked="0"/>
    </xf>
    <xf numFmtId="0" fontId="37" fillId="0" borderId="0" xfId="0" applyFont="1" applyAlignment="1" applyProtection="1">
      <alignment horizontal="center"/>
      <protection locked="0"/>
    </xf>
    <xf numFmtId="0" fontId="30" fillId="0" borderId="0" xfId="0" applyFont="1" applyAlignment="1">
      <alignment horizontal="left"/>
    </xf>
    <xf numFmtId="0" fontId="31" fillId="0" borderId="0" xfId="0" applyFont="1" applyAlignment="1">
      <alignment horizontal="left" vertical="center"/>
    </xf>
    <xf numFmtId="0" fontId="31" fillId="0" borderId="0" xfId="0" applyFont="1" applyAlignment="1">
      <alignment vertical="center"/>
    </xf>
    <xf numFmtId="0" fontId="34" fillId="0" borderId="0" xfId="0" applyFont="1" applyAlignment="1">
      <alignment vertical="center"/>
    </xf>
    <xf numFmtId="0" fontId="12" fillId="0" borderId="0" xfId="0" applyFont="1"/>
    <xf numFmtId="0" fontId="9" fillId="0" borderId="0" xfId="0" applyFont="1" applyAlignment="1">
      <alignment vertical="center"/>
    </xf>
    <xf numFmtId="0" fontId="30" fillId="0" borderId="0" xfId="0" applyFont="1"/>
    <xf numFmtId="0" fontId="9" fillId="0" borderId="0" xfId="0" applyFont="1"/>
    <xf numFmtId="0" fontId="30" fillId="0" borderId="0" xfId="0" applyFont="1" applyAlignment="1">
      <alignment vertical="center"/>
    </xf>
    <xf numFmtId="0" fontId="31" fillId="0" borderId="0" xfId="0" applyFont="1"/>
    <xf numFmtId="0" fontId="13" fillId="0" borderId="0" xfId="0" applyFont="1" applyAlignment="1">
      <alignment vertical="center" wrapText="1"/>
    </xf>
    <xf numFmtId="0" fontId="35" fillId="0" borderId="0" xfId="0" applyFont="1"/>
    <xf numFmtId="0" fontId="22" fillId="0" borderId="0" xfId="0" applyFont="1" applyAlignment="1">
      <alignment vertical="center" wrapText="1"/>
    </xf>
    <xf numFmtId="0" fontId="21" fillId="0" borderId="0" xfId="0" applyFont="1" applyAlignment="1">
      <alignment vertical="center" wrapText="1"/>
    </xf>
    <xf numFmtId="0" fontId="30" fillId="0" borderId="0" xfId="0" applyFont="1" applyAlignment="1">
      <alignment horizontal="left" vertical="center" wrapText="1"/>
    </xf>
    <xf numFmtId="0" fontId="5" fillId="2" borderId="1" xfId="0" applyFont="1" applyFill="1" applyBorder="1" applyAlignment="1">
      <alignment vertical="center"/>
    </xf>
    <xf numFmtId="166" fontId="43" fillId="0" borderId="0" xfId="0" applyNumberFormat="1" applyFont="1" applyAlignment="1">
      <alignment horizontal="center"/>
    </xf>
    <xf numFmtId="0" fontId="5" fillId="0" borderId="0" xfId="0" applyFont="1" applyAlignment="1" applyProtection="1">
      <alignment vertical="center"/>
      <protection locked="0"/>
    </xf>
    <xf numFmtId="0" fontId="5" fillId="0" borderId="0" xfId="0" applyFont="1" applyAlignment="1">
      <alignment horizontal="center"/>
    </xf>
    <xf numFmtId="0" fontId="0" fillId="0" borderId="0" xfId="0" applyAlignment="1">
      <alignment horizontal="left"/>
    </xf>
    <xf numFmtId="0" fontId="4" fillId="0" borderId="0" xfId="0" applyFont="1" applyAlignment="1">
      <alignment horizontal="center" wrapText="1"/>
    </xf>
    <xf numFmtId="0" fontId="0" fillId="0" borderId="0" xfId="0" applyAlignment="1">
      <alignment horizontal="left" wrapText="1"/>
    </xf>
    <xf numFmtId="0" fontId="30" fillId="0" borderId="0" xfId="0" applyFont="1" applyAlignment="1">
      <alignment vertical="center" wrapText="1"/>
    </xf>
    <xf numFmtId="164" fontId="11" fillId="3" borderId="1" xfId="0" applyNumberFormat="1" applyFont="1" applyFill="1" applyBorder="1" applyAlignment="1">
      <alignment horizontal="right" vertical="center" wrapText="1"/>
    </xf>
    <xf numFmtId="0" fontId="2" fillId="0" borderId="0" xfId="0" applyFont="1" applyAlignment="1">
      <alignment horizontal="right" vertical="center" wrapText="1"/>
    </xf>
    <xf numFmtId="0" fontId="48" fillId="0" borderId="0" xfId="2" applyFont="1" applyProtection="1">
      <protection locked="0"/>
    </xf>
    <xf numFmtId="167" fontId="49" fillId="0" borderId="0" xfId="2" applyNumberFormat="1" applyFont="1" applyProtection="1">
      <protection locked="0"/>
    </xf>
    <xf numFmtId="0" fontId="55" fillId="0" borderId="0" xfId="2" applyFont="1" applyAlignment="1" applyProtection="1">
      <alignment vertical="center"/>
      <protection locked="0"/>
    </xf>
    <xf numFmtId="164" fontId="48" fillId="0" borderId="0" xfId="2" applyNumberFormat="1" applyFont="1"/>
    <xf numFmtId="14" fontId="62" fillId="5" borderId="0" xfId="2" applyNumberFormat="1" applyFont="1" applyFill="1" applyAlignment="1" applyProtection="1">
      <alignment horizontal="center" vertical="center"/>
      <protection locked="0"/>
    </xf>
    <xf numFmtId="164" fontId="62" fillId="5" borderId="0" xfId="2" applyNumberFormat="1" applyFont="1" applyFill="1" applyAlignment="1" applyProtection="1">
      <alignment horizontal="center" vertical="center"/>
      <protection locked="0"/>
    </xf>
    <xf numFmtId="164" fontId="48" fillId="0" borderId="0" xfId="2" applyNumberFormat="1" applyFont="1" applyProtection="1">
      <protection locked="0"/>
    </xf>
    <xf numFmtId="0" fontId="48" fillId="0" borderId="0" xfId="2" applyFont="1"/>
    <xf numFmtId="0" fontId="48" fillId="0" borderId="0" xfId="2" applyFont="1" applyAlignment="1" applyProtection="1">
      <alignment horizontal="center" vertical="center"/>
      <protection locked="0"/>
    </xf>
    <xf numFmtId="9" fontId="48" fillId="0" borderId="0" xfId="2" applyNumberFormat="1" applyFont="1" applyAlignment="1" applyProtection="1">
      <alignment horizontal="center" vertical="center"/>
      <protection locked="0"/>
    </xf>
    <xf numFmtId="0" fontId="65" fillId="0" borderId="0" xfId="2" applyFont="1" applyAlignment="1" applyProtection="1">
      <alignment vertical="center"/>
      <protection locked="0"/>
    </xf>
    <xf numFmtId="0" fontId="70" fillId="0" borderId="0" xfId="2" applyFont="1" applyProtection="1">
      <protection locked="0"/>
    </xf>
    <xf numFmtId="0" fontId="55" fillId="0" borderId="0" xfId="2" applyFont="1" applyAlignment="1" applyProtection="1">
      <alignment vertical="top"/>
      <protection locked="0"/>
    </xf>
    <xf numFmtId="14" fontId="74" fillId="0" borderId="0" xfId="7" applyNumberFormat="1" applyFont="1" applyFill="1" applyBorder="1" applyAlignment="1" applyProtection="1">
      <alignment horizontal="center" vertical="center" wrapText="1"/>
      <protection locked="0"/>
    </xf>
    <xf numFmtId="0" fontId="74" fillId="0" borderId="0" xfId="7" applyFont="1" applyFill="1" applyBorder="1" applyAlignment="1" applyProtection="1">
      <alignment vertical="center" wrapText="1"/>
      <protection locked="0"/>
    </xf>
    <xf numFmtId="0" fontId="55" fillId="0" borderId="0" xfId="2" applyFont="1" applyProtection="1">
      <protection locked="0"/>
    </xf>
    <xf numFmtId="0" fontId="48" fillId="0" borderId="0" xfId="2" applyFont="1" applyAlignment="1" applyProtection="1">
      <alignment vertical="top"/>
      <protection locked="0"/>
    </xf>
    <xf numFmtId="0" fontId="79" fillId="0" borderId="0" xfId="2" applyFont="1" applyAlignment="1" applyProtection="1">
      <alignment vertical="top"/>
      <protection locked="0"/>
    </xf>
    <xf numFmtId="0" fontId="80" fillId="0" borderId="8" xfId="9" applyFont="1" applyFill="1" applyBorder="1" applyAlignment="1" applyProtection="1">
      <alignment horizontal="left" vertical="center" wrapText="1"/>
    </xf>
    <xf numFmtId="0" fontId="80" fillId="0" borderId="0" xfId="9" applyFont="1" applyFill="1" applyBorder="1" applyAlignment="1" applyProtection="1">
      <alignment horizontal="left" vertical="center" wrapText="1"/>
    </xf>
    <xf numFmtId="0" fontId="80" fillId="0" borderId="0" xfId="7" applyFont="1" applyFill="1" applyBorder="1" applyAlignment="1" applyProtection="1">
      <alignment horizontal="left" vertical="center" wrapText="1"/>
    </xf>
    <xf numFmtId="0" fontId="48" fillId="0" borderId="0" xfId="2" applyFont="1" applyAlignment="1" applyProtection="1">
      <alignment vertical="center"/>
      <protection locked="0"/>
    </xf>
    <xf numFmtId="0" fontId="63" fillId="0" borderId="0" xfId="2" applyFont="1" applyAlignment="1">
      <alignment horizontal="center" vertical="center"/>
    </xf>
    <xf numFmtId="164" fontId="63" fillId="0" borderId="0" xfId="2" applyNumberFormat="1" applyFont="1" applyAlignment="1">
      <alignment horizontal="center" vertical="center"/>
    </xf>
    <xf numFmtId="14" fontId="63" fillId="0" borderId="0" xfId="2" applyNumberFormat="1" applyFont="1" applyAlignment="1">
      <alignment horizontal="center" vertical="center"/>
    </xf>
    <xf numFmtId="8" fontId="62" fillId="7" borderId="0" xfId="2" applyNumberFormat="1" applyFont="1" applyFill="1" applyAlignment="1">
      <alignment horizontal="right" vertical="center"/>
    </xf>
    <xf numFmtId="0" fontId="62" fillId="5" borderId="0" xfId="2" applyFont="1" applyFill="1" applyAlignment="1">
      <alignment horizontal="center" vertical="center"/>
    </xf>
    <xf numFmtId="164" fontId="62" fillId="5" borderId="0" xfId="2" applyNumberFormat="1" applyFont="1" applyFill="1" applyAlignment="1">
      <alignment horizontal="center" vertical="center"/>
    </xf>
    <xf numFmtId="14" fontId="62" fillId="5" borderId="0" xfId="2" applyNumberFormat="1" applyFont="1" applyFill="1" applyAlignment="1">
      <alignment horizontal="center" vertical="center"/>
    </xf>
    <xf numFmtId="8" fontId="62" fillId="5" borderId="0" xfId="2" applyNumberFormat="1" applyFont="1" applyFill="1" applyAlignment="1">
      <alignment horizontal="right" vertical="center"/>
    </xf>
    <xf numFmtId="14" fontId="62" fillId="0" borderId="0" xfId="2" applyNumberFormat="1" applyFont="1" applyAlignment="1">
      <alignment horizontal="center" vertical="center"/>
    </xf>
    <xf numFmtId="2" fontId="54" fillId="6" borderId="0" xfId="2" applyNumberFormat="1" applyFont="1" applyFill="1" applyAlignment="1">
      <alignment horizontal="left" vertical="center"/>
    </xf>
    <xf numFmtId="0" fontId="54" fillId="6" borderId="0" xfId="2" applyFont="1" applyFill="1" applyAlignment="1">
      <alignment horizontal="left" vertical="center"/>
    </xf>
    <xf numFmtId="0" fontId="54" fillId="0" borderId="0" xfId="2" applyFont="1"/>
    <xf numFmtId="0" fontId="61" fillId="0" borderId="0" xfId="4" applyFont="1" applyAlignment="1">
      <alignment horizontal="right" vertical="center"/>
    </xf>
    <xf numFmtId="164" fontId="54" fillId="5" borderId="23" xfId="2" applyNumberFormat="1" applyFont="1" applyFill="1" applyBorder="1" applyAlignment="1">
      <alignment horizontal="right" vertical="center" indent="1"/>
    </xf>
    <xf numFmtId="8" fontId="54" fillId="5" borderId="22" xfId="2" applyNumberFormat="1" applyFont="1" applyFill="1" applyBorder="1" applyAlignment="1">
      <alignment horizontal="right" vertical="center" indent="1"/>
    </xf>
    <xf numFmtId="0" fontId="53" fillId="0" borderId="0" xfId="2" applyFont="1" applyAlignment="1">
      <alignment horizontal="center" vertical="top"/>
    </xf>
    <xf numFmtId="0" fontId="62" fillId="0" borderId="0" xfId="5" applyFont="1" applyFill="1" applyBorder="1">
      <alignment vertical="top" wrapText="1"/>
    </xf>
    <xf numFmtId="166" fontId="44" fillId="0" borderId="8" xfId="0" applyNumberFormat="1" applyFont="1" applyBorder="1" applyAlignment="1">
      <alignment horizontal="center"/>
    </xf>
    <xf numFmtId="0" fontId="78" fillId="0" borderId="0" xfId="4" applyFont="1">
      <alignment horizontal="right"/>
    </xf>
    <xf numFmtId="169" fontId="48" fillId="0" borderId="0" xfId="2" applyNumberFormat="1" applyFont="1" applyAlignment="1">
      <alignment horizontal="left"/>
    </xf>
    <xf numFmtId="0" fontId="54" fillId="6" borderId="0" xfId="2" applyFont="1" applyFill="1" applyAlignment="1">
      <alignment horizontal="right"/>
    </xf>
    <xf numFmtId="0" fontId="54" fillId="6" borderId="0" xfId="2" applyFont="1" applyFill="1" applyAlignment="1">
      <alignment horizontal="right" vertical="top"/>
    </xf>
    <xf numFmtId="0" fontId="55" fillId="0" borderId="0" xfId="2" applyFont="1"/>
    <xf numFmtId="0" fontId="55" fillId="6" borderId="8" xfId="2" applyFont="1" applyFill="1" applyBorder="1" applyAlignment="1">
      <alignment vertical="top"/>
    </xf>
    <xf numFmtId="0" fontId="55" fillId="0" borderId="8" xfId="2" applyFont="1" applyBorder="1"/>
    <xf numFmtId="0" fontId="72" fillId="8" borderId="27" xfId="6" applyFont="1" applyFill="1" applyBorder="1">
      <alignment horizontal="center" vertical="center"/>
    </xf>
    <xf numFmtId="0" fontId="72" fillId="8" borderId="0" xfId="6" applyFont="1" applyFill="1">
      <alignment horizontal="center" vertical="center"/>
    </xf>
    <xf numFmtId="164" fontId="68" fillId="5" borderId="23" xfId="2" applyNumberFormat="1" applyFont="1" applyFill="1" applyBorder="1" applyAlignment="1">
      <alignment horizontal="center" vertical="top"/>
    </xf>
    <xf numFmtId="0" fontId="68" fillId="5" borderId="23" xfId="2" applyFont="1" applyFill="1" applyBorder="1" applyAlignment="1">
      <alignment horizontal="center" vertical="center" wrapText="1"/>
    </xf>
    <xf numFmtId="168" fontId="54" fillId="0" borderId="0" xfId="2" applyNumberFormat="1" applyFont="1"/>
    <xf numFmtId="0" fontId="64" fillId="8" borderId="0" xfId="2" applyFont="1" applyFill="1" applyAlignment="1">
      <alignment horizontal="center" vertical="center"/>
    </xf>
    <xf numFmtId="0" fontId="62" fillId="0" borderId="0" xfId="2" applyFont="1" applyAlignment="1">
      <alignment horizontal="center" vertical="center"/>
    </xf>
    <xf numFmtId="164" fontId="62" fillId="0" borderId="0" xfId="2" applyNumberFormat="1" applyFont="1" applyAlignment="1">
      <alignment horizontal="center" vertical="center"/>
    </xf>
    <xf numFmtId="164" fontId="7" fillId="3" borderId="6" xfId="0" applyNumberFormat="1" applyFont="1" applyFill="1" applyBorder="1" applyAlignment="1">
      <alignment horizontal="right" vertical="center" wrapText="1"/>
    </xf>
    <xf numFmtId="0" fontId="2" fillId="0" borderId="0" xfId="0" applyFont="1" applyAlignment="1">
      <alignment vertical="center" wrapText="1"/>
    </xf>
    <xf numFmtId="0" fontId="87" fillId="3" borderId="4" xfId="0" applyFont="1" applyFill="1" applyBorder="1" applyAlignment="1">
      <alignment horizontal="center" vertical="center" wrapText="1"/>
    </xf>
    <xf numFmtId="0" fontId="87" fillId="3" borderId="1" xfId="0" applyFont="1" applyFill="1" applyBorder="1" applyAlignment="1">
      <alignment horizontal="center" vertical="center" wrapText="1"/>
    </xf>
    <xf numFmtId="164" fontId="87" fillId="3" borderId="4" xfId="0" applyNumberFormat="1" applyFont="1" applyFill="1" applyBorder="1" applyAlignment="1">
      <alignment horizontal="right" vertical="center" wrapText="1"/>
    </xf>
    <xf numFmtId="164" fontId="88" fillId="3" borderId="5" xfId="0" applyNumberFormat="1" applyFont="1" applyFill="1" applyBorder="1" applyAlignment="1">
      <alignment horizontal="right" vertical="center" wrapText="1"/>
    </xf>
    <xf numFmtId="9" fontId="88" fillId="3" borderId="1" xfId="0" applyNumberFormat="1" applyFont="1" applyFill="1" applyBorder="1" applyAlignment="1">
      <alignment horizontal="right" vertical="center" wrapText="1"/>
    </xf>
    <xf numFmtId="164" fontId="88" fillId="3" borderId="1" xfId="0" applyNumberFormat="1" applyFont="1" applyFill="1" applyBorder="1" applyAlignment="1">
      <alignment horizontal="right" vertical="center" wrapText="1"/>
    </xf>
    <xf numFmtId="0" fontId="90" fillId="0" borderId="7" xfId="0" applyFont="1" applyBorder="1" applyAlignment="1" applyProtection="1">
      <alignment horizontal="center" vertical="center" wrapText="1"/>
      <protection locked="0"/>
    </xf>
    <xf numFmtId="14" fontId="90" fillId="0" borderId="7" xfId="0" applyNumberFormat="1" applyFont="1" applyBorder="1" applyAlignment="1" applyProtection="1">
      <alignment horizontal="center" vertical="center"/>
      <protection locked="0"/>
    </xf>
    <xf numFmtId="0" fontId="89" fillId="3" borderId="7" xfId="0" applyFont="1" applyFill="1" applyBorder="1" applyAlignment="1">
      <alignment horizontal="center" vertical="center"/>
    </xf>
    <xf numFmtId="164" fontId="44" fillId="0" borderId="0" xfId="0" applyNumberFormat="1" applyFont="1" applyAlignment="1">
      <alignment horizontal="center" vertical="center" wrapText="1"/>
    </xf>
    <xf numFmtId="164" fontId="92" fillId="0" borderId="0" xfId="0" applyNumberFormat="1" applyFont="1" applyAlignment="1">
      <alignment horizontal="center" wrapText="1"/>
    </xf>
    <xf numFmtId="0" fontId="93" fillId="0" borderId="0" xfId="2" applyFont="1"/>
    <xf numFmtId="0" fontId="93" fillId="0" borderId="0" xfId="2" applyFont="1" applyAlignment="1">
      <alignment horizontal="left"/>
    </xf>
    <xf numFmtId="0" fontId="94" fillId="6" borderId="0" xfId="2" applyFont="1" applyFill="1" applyAlignment="1">
      <alignment horizontal="left"/>
    </xf>
    <xf numFmtId="0" fontId="95" fillId="0" borderId="8" xfId="4" applyFont="1" applyBorder="1">
      <alignment horizontal="right"/>
    </xf>
    <xf numFmtId="0" fontId="44" fillId="0" borderId="0" xfId="0" applyFont="1" applyAlignment="1">
      <alignment horizontal="center" vertical="center" wrapText="1"/>
    </xf>
    <xf numFmtId="165" fontId="19" fillId="0" borderId="0" xfId="0" applyNumberFormat="1" applyFont="1"/>
    <xf numFmtId="14" fontId="19" fillId="0" borderId="0" xfId="0" applyNumberFormat="1" applyFont="1" applyAlignment="1" applyProtection="1">
      <alignment horizontal="left"/>
      <protection locked="0"/>
    </xf>
    <xf numFmtId="0" fontId="104" fillId="0" borderId="15" xfId="0" applyFont="1" applyBorder="1" applyAlignment="1">
      <alignment vertical="center"/>
    </xf>
    <xf numFmtId="0" fontId="44" fillId="0" borderId="1" xfId="0" applyFont="1" applyBorder="1" applyAlignment="1">
      <alignment vertical="center"/>
    </xf>
    <xf numFmtId="0" fontId="44" fillId="0" borderId="4" xfId="0" applyFont="1" applyBorder="1" applyAlignment="1">
      <alignment vertical="center"/>
    </xf>
    <xf numFmtId="0" fontId="60" fillId="0" borderId="8" xfId="2" applyFont="1" applyBorder="1"/>
    <xf numFmtId="0" fontId="54" fillId="0" borderId="8" xfId="2" applyFont="1" applyBorder="1" applyAlignment="1">
      <alignment horizontal="left" vertical="center"/>
    </xf>
    <xf numFmtId="0" fontId="59" fillId="0" borderId="8" xfId="2" applyFont="1" applyBorder="1" applyAlignment="1">
      <alignment horizontal="right" vertical="center"/>
    </xf>
    <xf numFmtId="8" fontId="58" fillId="5" borderId="34" xfId="2" applyNumberFormat="1" applyFont="1" applyFill="1" applyBorder="1" applyAlignment="1">
      <alignment horizontal="right" vertical="center" indent="1"/>
    </xf>
    <xf numFmtId="0" fontId="57" fillId="0" borderId="8" xfId="2" applyFont="1" applyBorder="1" applyAlignment="1">
      <alignment vertical="top" wrapText="1"/>
    </xf>
    <xf numFmtId="0" fontId="86" fillId="0" borderId="8" xfId="2" applyFont="1" applyBorder="1" applyAlignment="1">
      <alignment horizontal="center" vertical="top" wrapText="1"/>
    </xf>
    <xf numFmtId="0" fontId="62" fillId="0" borderId="8" xfId="2" applyFont="1" applyBorder="1" applyAlignment="1">
      <alignment vertical="top" wrapText="1"/>
    </xf>
    <xf numFmtId="0" fontId="86" fillId="0" borderId="33" xfId="2" applyFont="1" applyBorder="1" applyAlignment="1">
      <alignment horizontal="center" vertical="top" wrapText="1"/>
    </xf>
    <xf numFmtId="0" fontId="14" fillId="0" borderId="2" xfId="1" applyBorder="1" applyAlignment="1" applyProtection="1">
      <alignment vertical="center"/>
    </xf>
    <xf numFmtId="0" fontId="14" fillId="0" borderId="0" xfId="1" applyBorder="1" applyAlignment="1" applyProtection="1">
      <alignment vertical="center"/>
    </xf>
    <xf numFmtId="0" fontId="6" fillId="2" borderId="4" xfId="0" applyFont="1" applyFill="1" applyBorder="1" applyAlignment="1">
      <alignment vertical="center"/>
    </xf>
    <xf numFmtId="170" fontId="9" fillId="3" borderId="7" xfId="0" applyNumberFormat="1" applyFont="1" applyFill="1" applyBorder="1" applyAlignment="1">
      <alignment horizontal="center" vertical="center"/>
    </xf>
    <xf numFmtId="0" fontId="91" fillId="0" borderId="2" xfId="0" applyFont="1" applyBorder="1" applyAlignment="1">
      <alignment vertical="center"/>
    </xf>
    <xf numFmtId="0" fontId="91" fillId="0" borderId="39" xfId="0" applyFont="1" applyBorder="1" applyAlignment="1">
      <alignment vertical="center"/>
    </xf>
    <xf numFmtId="0" fontId="9" fillId="0" borderId="8" xfId="0" applyFont="1" applyBorder="1" applyAlignment="1">
      <alignment horizontal="right"/>
    </xf>
    <xf numFmtId="14" fontId="90" fillId="0" borderId="40" xfId="0" applyNumberFormat="1" applyFont="1" applyBorder="1" applyAlignment="1" applyProtection="1">
      <alignment horizontal="center" vertical="center"/>
      <protection locked="0"/>
    </xf>
    <xf numFmtId="0" fontId="108" fillId="0" borderId="0" xfId="0" applyFont="1" applyAlignment="1">
      <alignment horizontal="right"/>
    </xf>
    <xf numFmtId="170" fontId="2" fillId="0" borderId="0" xfId="0" applyNumberFormat="1" applyFont="1" applyAlignment="1">
      <alignment horizontal="center" vertical="center" wrapText="1"/>
    </xf>
    <xf numFmtId="14" fontId="0" fillId="0" borderId="0" xfId="0" applyNumberFormat="1" applyProtection="1">
      <protection locked="0"/>
    </xf>
    <xf numFmtId="14" fontId="110" fillId="0" borderId="0" xfId="0" applyNumberFormat="1" applyFont="1"/>
    <xf numFmtId="0" fontId="101" fillId="0" borderId="0" xfId="0" applyFont="1" applyAlignment="1">
      <alignment vertical="center"/>
    </xf>
    <xf numFmtId="0" fontId="101" fillId="0" borderId="8" xfId="0" applyFont="1" applyBorder="1" applyAlignment="1">
      <alignment vertical="center"/>
    </xf>
    <xf numFmtId="0" fontId="112" fillId="0" borderId="0" xfId="0" applyFont="1" applyAlignment="1">
      <alignment horizontal="left" vertical="center" shrinkToFit="1"/>
    </xf>
    <xf numFmtId="0" fontId="112" fillId="0" borderId="0" xfId="0" applyFont="1" applyAlignment="1">
      <alignment vertical="center" shrinkToFit="1"/>
    </xf>
    <xf numFmtId="171" fontId="19" fillId="0" borderId="0" xfId="0" applyNumberFormat="1" applyFont="1" applyAlignment="1">
      <alignment horizontal="center" vertical="center"/>
    </xf>
    <xf numFmtId="0" fontId="0" fillId="0" borderId="8" xfId="0" applyBorder="1"/>
    <xf numFmtId="0" fontId="113" fillId="0" borderId="0" xfId="0" applyFont="1" applyAlignment="1">
      <alignment horizontal="center" vertical="center"/>
    </xf>
    <xf numFmtId="0" fontId="102" fillId="0" borderId="0" xfId="0" applyFont="1" applyAlignment="1">
      <alignment vertical="center"/>
    </xf>
    <xf numFmtId="0" fontId="14" fillId="0" borderId="8" xfId="1" applyBorder="1" applyAlignment="1">
      <alignment horizontal="center" vertical="center" wrapText="1"/>
    </xf>
    <xf numFmtId="0" fontId="62" fillId="5" borderId="0" xfId="2" applyFont="1" applyFill="1" applyAlignment="1" applyProtection="1">
      <alignment horizontal="center" vertical="center"/>
      <protection locked="0"/>
    </xf>
    <xf numFmtId="0" fontId="63" fillId="0" borderId="0" xfId="2" applyFont="1" applyAlignment="1" applyProtection="1">
      <alignment horizontal="center" vertical="center"/>
      <protection locked="0"/>
    </xf>
    <xf numFmtId="164" fontId="63" fillId="0" borderId="0" xfId="2" applyNumberFormat="1" applyFont="1" applyAlignment="1" applyProtection="1">
      <alignment horizontal="center" vertical="center"/>
      <protection locked="0"/>
    </xf>
    <xf numFmtId="14" fontId="63" fillId="0" borderId="0" xfId="2" applyNumberFormat="1" applyFont="1" applyAlignment="1" applyProtection="1">
      <alignment horizontal="center" vertical="center"/>
      <protection locked="0"/>
    </xf>
    <xf numFmtId="14" fontId="62" fillId="0" borderId="0" xfId="2" applyNumberFormat="1" applyFont="1" applyAlignment="1" applyProtection="1">
      <alignment horizontal="center" vertical="center"/>
      <protection locked="0"/>
    </xf>
    <xf numFmtId="0" fontId="12" fillId="0" borderId="0" xfId="0" applyFont="1" applyAlignment="1">
      <alignment horizontal="right" vertical="center"/>
    </xf>
    <xf numFmtId="0" fontId="19" fillId="0" borderId="11" xfId="0" applyFont="1" applyBorder="1" applyAlignment="1" applyProtection="1">
      <alignment horizontal="left" shrinkToFit="1"/>
      <protection locked="0"/>
    </xf>
    <xf numFmtId="0" fontId="19" fillId="0" borderId="14" xfId="0" applyFont="1" applyBorder="1" applyAlignment="1" applyProtection="1">
      <alignment horizontal="left" shrinkToFit="1"/>
      <protection locked="0"/>
    </xf>
    <xf numFmtId="0" fontId="19" fillId="0" borderId="11" xfId="1" applyFont="1" applyBorder="1" applyAlignment="1" applyProtection="1">
      <alignment horizontal="left" shrinkToFit="1"/>
      <protection locked="0"/>
    </xf>
    <xf numFmtId="0" fontId="19" fillId="0" borderId="14" xfId="1" applyFont="1" applyBorder="1" applyAlignment="1" applyProtection="1">
      <alignment horizontal="left" shrinkToFit="1"/>
      <protection locked="0"/>
    </xf>
    <xf numFmtId="0" fontId="16" fillId="0" borderId="0" xfId="1" applyFont="1" applyAlignment="1" applyProtection="1">
      <alignment horizontal="left" vertical="center"/>
    </xf>
    <xf numFmtId="0" fontId="17" fillId="0" borderId="0" xfId="1" applyFont="1" applyAlignment="1" applyProtection="1">
      <alignment horizontal="left" vertical="center"/>
    </xf>
    <xf numFmtId="0" fontId="14" fillId="0" borderId="0" xfId="1" applyAlignment="1" applyProtection="1">
      <alignment horizontal="center" vertical="center"/>
    </xf>
    <xf numFmtId="0" fontId="29" fillId="0" borderId="0" xfId="0" applyFont="1" applyAlignment="1">
      <alignment horizontal="left" vertical="center"/>
    </xf>
    <xf numFmtId="0" fontId="20" fillId="0" borderId="0" xfId="0" applyFont="1" applyAlignment="1">
      <alignment horizontal="center" vertical="center"/>
    </xf>
    <xf numFmtId="0" fontId="0" fillId="0" borderId="0" xfId="0" applyAlignment="1">
      <alignment horizontal="center"/>
    </xf>
    <xf numFmtId="0" fontId="21" fillId="0" borderId="0" xfId="0" applyFont="1" applyAlignment="1">
      <alignment horizontal="left" vertical="center" wrapText="1"/>
    </xf>
    <xf numFmtId="0" fontId="22" fillId="0" borderId="0" xfId="0" applyFont="1" applyAlignment="1">
      <alignment horizontal="left" vertical="center" wrapText="1"/>
    </xf>
    <xf numFmtId="0" fontId="28" fillId="0" borderId="0" xfId="0" applyFont="1" applyAlignment="1">
      <alignment horizontal="center"/>
    </xf>
    <xf numFmtId="0" fontId="14" fillId="0" borderId="0" xfId="1" applyAlignment="1">
      <alignment horizontal="center" vertical="center"/>
    </xf>
    <xf numFmtId="0" fontId="13" fillId="0" borderId="0" xfId="0" applyFont="1" applyAlignment="1">
      <alignment horizontal="center" vertical="center" wrapText="1"/>
    </xf>
    <xf numFmtId="0" fontId="27" fillId="0" borderId="0" xfId="0" applyFont="1" applyAlignment="1">
      <alignment horizontal="center" vertical="center" wrapText="1"/>
    </xf>
    <xf numFmtId="0" fontId="27" fillId="0" borderId="8" xfId="0" applyFont="1" applyBorder="1" applyAlignment="1">
      <alignment horizontal="center" vertical="center" wrapText="1"/>
    </xf>
    <xf numFmtId="0" fontId="14" fillId="0" borderId="0" xfId="1" applyAlignment="1">
      <alignment horizontal="center" vertical="center" wrapText="1"/>
    </xf>
    <xf numFmtId="0" fontId="14" fillId="0" borderId="8" xfId="1" applyBorder="1" applyAlignment="1">
      <alignment horizontal="center" vertical="center" wrapText="1"/>
    </xf>
    <xf numFmtId="0" fontId="13" fillId="0" borderId="0" xfId="0" applyFont="1" applyAlignment="1">
      <alignment horizontal="left" wrapText="1"/>
    </xf>
    <xf numFmtId="0" fontId="106" fillId="0" borderId="37" xfId="0" applyFont="1" applyBorder="1" applyAlignment="1">
      <alignment horizontal="center" vertical="center" wrapText="1"/>
    </xf>
    <xf numFmtId="0" fontId="106" fillId="0" borderId="0" xfId="0" applyFont="1" applyAlignment="1">
      <alignment horizontal="center" vertical="center" wrapText="1"/>
    </xf>
    <xf numFmtId="0" fontId="13" fillId="0" borderId="3" xfId="0" applyFont="1" applyBorder="1" applyAlignment="1">
      <alignment horizontal="center" vertical="center" wrapText="1"/>
    </xf>
    <xf numFmtId="0" fontId="23" fillId="2" borderId="1" xfId="0" applyFont="1" applyFill="1" applyBorder="1" applyAlignment="1">
      <alignment horizontal="center" vertical="center" wrapText="1"/>
    </xf>
    <xf numFmtId="1" fontId="0" fillId="0" borderId="2" xfId="0" applyNumberFormat="1" applyBorder="1" applyAlignment="1">
      <alignment horizontal="center"/>
    </xf>
    <xf numFmtId="1" fontId="0" fillId="0" borderId="0" xfId="0" applyNumberFormat="1" applyAlignment="1">
      <alignment horizontal="center"/>
    </xf>
    <xf numFmtId="0" fontId="101" fillId="0" borderId="10" xfId="0" applyFont="1" applyBorder="1" applyAlignment="1">
      <alignment horizontal="left" vertical="center"/>
    </xf>
    <xf numFmtId="0" fontId="102" fillId="0" borderId="0" xfId="0" applyFont="1" applyAlignment="1">
      <alignment horizontal="left" vertical="center"/>
    </xf>
    <xf numFmtId="0" fontId="9" fillId="2" borderId="0" xfId="0" applyFont="1" applyFill="1" applyAlignment="1">
      <alignment horizontal="left" vertical="center"/>
    </xf>
    <xf numFmtId="0" fontId="105" fillId="0" borderId="37" xfId="1" applyFont="1" applyFill="1" applyBorder="1" applyAlignment="1" applyProtection="1">
      <alignment horizontal="center" vertical="center"/>
    </xf>
    <xf numFmtId="0" fontId="105" fillId="0" borderId="0" xfId="1" applyFont="1" applyFill="1" applyBorder="1" applyAlignment="1" applyProtection="1">
      <alignment horizontal="center" vertical="center"/>
    </xf>
    <xf numFmtId="0" fontId="12" fillId="0" borderId="0" xfId="0" applyFont="1" applyAlignment="1">
      <alignment horizontal="center"/>
    </xf>
    <xf numFmtId="0" fontId="23" fillId="0" borderId="0" xfId="0" applyFont="1" applyAlignment="1">
      <alignment horizontal="right" vertical="center" wrapText="1"/>
    </xf>
    <xf numFmtId="0" fontId="12" fillId="0" borderId="0" xfId="0" applyFont="1" applyAlignment="1" applyProtection="1">
      <alignment horizontal="center"/>
      <protection locked="0"/>
    </xf>
    <xf numFmtId="0" fontId="7" fillId="0" borderId="0" xfId="0" applyFont="1" applyAlignment="1">
      <alignment horizontal="center" vertical="center" wrapText="1"/>
    </xf>
    <xf numFmtId="0" fontId="12" fillId="0" borderId="0" xfId="0" applyFont="1" applyAlignment="1">
      <alignment horizontal="center" vertical="center" wrapText="1"/>
    </xf>
    <xf numFmtId="0" fontId="19" fillId="0" borderId="38" xfId="1" applyFont="1" applyBorder="1" applyAlignment="1" applyProtection="1">
      <alignment horizontal="left" shrinkToFit="1"/>
      <protection locked="0"/>
    </xf>
    <xf numFmtId="0" fontId="19" fillId="0" borderId="3" xfId="1" applyFont="1" applyBorder="1" applyAlignment="1" applyProtection="1">
      <alignment horizontal="left" shrinkToFit="1"/>
      <protection locked="0"/>
    </xf>
    <xf numFmtId="0" fontId="14" fillId="0" borderId="11" xfId="1" applyBorder="1" applyAlignment="1" applyProtection="1">
      <alignment horizontal="left" shrinkToFit="1"/>
      <protection locked="0"/>
    </xf>
    <xf numFmtId="0" fontId="103" fillId="0" borderId="14" xfId="1" applyFont="1" applyBorder="1" applyAlignment="1" applyProtection="1">
      <alignment horizontal="left" shrinkToFit="1"/>
      <protection locked="0"/>
    </xf>
    <xf numFmtId="0" fontId="24" fillId="0" borderId="3" xfId="0" applyFont="1" applyBorder="1" applyAlignment="1">
      <alignment horizontal="center" vertical="center"/>
    </xf>
    <xf numFmtId="0" fontId="2" fillId="0" borderId="0" xfId="0" applyFont="1" applyAlignment="1">
      <alignment horizontal="right" vertical="center" wrapText="1"/>
    </xf>
    <xf numFmtId="0" fontId="2" fillId="0" borderId="2" xfId="0" applyFont="1" applyBorder="1" applyAlignment="1">
      <alignment horizontal="right" vertical="center" wrapText="1"/>
    </xf>
    <xf numFmtId="0" fontId="2" fillId="0" borderId="41" xfId="0" applyFont="1" applyBorder="1" applyAlignment="1">
      <alignment horizontal="right" vertical="center" wrapText="1"/>
    </xf>
    <xf numFmtId="0" fontId="114" fillId="0" borderId="2" xfId="0" applyFont="1" applyBorder="1" applyAlignment="1">
      <alignment horizontal="center" wrapText="1"/>
    </xf>
    <xf numFmtId="0" fontId="2" fillId="0" borderId="10" xfId="0" applyFont="1" applyBorder="1" applyAlignment="1">
      <alignment horizontal="right" vertical="center" wrapText="1"/>
    </xf>
    <xf numFmtId="0" fontId="2" fillId="0" borderId="42" xfId="0" applyFont="1" applyBorder="1" applyAlignment="1">
      <alignment horizontal="right" vertical="center" wrapText="1"/>
    </xf>
    <xf numFmtId="0" fontId="1" fillId="0" borderId="0" xfId="0" applyFont="1" applyAlignment="1">
      <alignment horizontal="center" vertical="center" wrapText="1"/>
    </xf>
    <xf numFmtId="0" fontId="111" fillId="0" borderId="0" xfId="0" applyFont="1" applyAlignment="1">
      <alignment horizontal="left"/>
    </xf>
    <xf numFmtId="0" fontId="7" fillId="0" borderId="8" xfId="0" applyFont="1" applyBorder="1" applyAlignment="1">
      <alignment horizontal="right" vertical="center" wrapText="1"/>
    </xf>
    <xf numFmtId="0" fontId="5"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87" fillId="3" borderId="9" xfId="0" applyFont="1" applyFill="1" applyBorder="1" applyAlignment="1">
      <alignment horizontal="center" vertical="center" wrapText="1"/>
    </xf>
    <xf numFmtId="0" fontId="87" fillId="3" borderId="5" xfId="0" applyFont="1" applyFill="1" applyBorder="1" applyAlignment="1">
      <alignment horizontal="center" vertical="center" wrapText="1"/>
    </xf>
    <xf numFmtId="0" fontId="87" fillId="3" borderId="4" xfId="0" applyFont="1" applyFill="1" applyBorder="1" applyAlignment="1">
      <alignment horizontal="center" vertical="center" wrapText="1"/>
    </xf>
    <xf numFmtId="0" fontId="31" fillId="0" borderId="0" xfId="0" applyFont="1" applyAlignment="1">
      <alignment horizontal="left" vertical="center" wrapText="1"/>
    </xf>
    <xf numFmtId="0" fontId="30" fillId="0" borderId="0" xfId="0" applyFont="1" applyAlignment="1">
      <alignment horizontal="left" vertical="center" wrapText="1"/>
    </xf>
    <xf numFmtId="0" fontId="31" fillId="0" borderId="17" xfId="0" applyFont="1" applyBorder="1" applyAlignment="1">
      <alignment horizontal="left"/>
    </xf>
    <xf numFmtId="0" fontId="31" fillId="0" borderId="0" xfId="0" applyFont="1" applyAlignment="1">
      <alignment horizontal="left"/>
    </xf>
    <xf numFmtId="0" fontId="32" fillId="0" borderId="0" xfId="0" applyFont="1" applyAlignment="1">
      <alignment horizontal="left"/>
    </xf>
    <xf numFmtId="0" fontId="12" fillId="0" borderId="0" xfId="0" applyFont="1" applyAlignment="1" applyProtection="1">
      <alignment horizontal="right"/>
      <protection locked="0"/>
    </xf>
    <xf numFmtId="0" fontId="41" fillId="0" borderId="11" xfId="0" applyFont="1" applyBorder="1" applyAlignment="1" applyProtection="1">
      <alignment horizontal="left" vertical="top"/>
      <protection locked="0"/>
    </xf>
    <xf numFmtId="0" fontId="30" fillId="0" borderId="14" xfId="0" applyFont="1" applyBorder="1" applyAlignment="1" applyProtection="1">
      <alignment horizontal="left" vertical="top"/>
      <protection locked="0"/>
    </xf>
    <xf numFmtId="0" fontId="30" fillId="0" borderId="12" xfId="0" applyFont="1" applyBorder="1" applyAlignment="1" applyProtection="1">
      <alignment horizontal="left" vertical="top"/>
      <protection locked="0"/>
    </xf>
    <xf numFmtId="0" fontId="44" fillId="0" borderId="4" xfId="0" applyFont="1" applyBorder="1" applyAlignment="1">
      <alignment horizontal="left" vertical="center" wrapText="1"/>
    </xf>
    <xf numFmtId="0" fontId="44" fillId="0" borderId="5" xfId="0" applyFont="1" applyBorder="1" applyAlignment="1">
      <alignment horizontal="left" vertical="center"/>
    </xf>
    <xf numFmtId="0" fontId="30" fillId="0" borderId="0" xfId="0" applyFont="1" applyAlignment="1">
      <alignment horizontal="left"/>
    </xf>
    <xf numFmtId="0" fontId="31" fillId="0" borderId="0" xfId="0" applyFont="1" applyAlignment="1">
      <alignment horizontal="left" vertical="center" shrinkToFit="1"/>
    </xf>
    <xf numFmtId="0" fontId="112" fillId="0" borderId="0" xfId="0" applyFont="1" applyAlignment="1">
      <alignment horizontal="left" vertical="center" shrinkToFit="1"/>
    </xf>
    <xf numFmtId="0" fontId="40" fillId="0" borderId="0" xfId="0" applyFont="1" applyAlignment="1">
      <alignment horizontal="center" vertical="center" wrapText="1"/>
    </xf>
    <xf numFmtId="0" fontId="91" fillId="0" borderId="15" xfId="0" applyFont="1" applyBorder="1" applyAlignment="1">
      <alignment horizontal="center" vertical="center"/>
    </xf>
    <xf numFmtId="0" fontId="91" fillId="0" borderId="16" xfId="0" applyFont="1" applyBorder="1" applyAlignment="1">
      <alignment horizontal="center" vertical="center"/>
    </xf>
    <xf numFmtId="0" fontId="14" fillId="0" borderId="0" xfId="1" applyAlignment="1">
      <alignment horizontal="center"/>
    </xf>
    <xf numFmtId="0" fontId="44" fillId="0" borderId="12" xfId="0" applyFont="1" applyBorder="1" applyAlignment="1">
      <alignment horizontal="left" vertical="center"/>
    </xf>
    <xf numFmtId="0" fontId="44" fillId="0" borderId="1" xfId="0" applyFont="1" applyBorder="1" applyAlignment="1">
      <alignment horizontal="left" vertical="center"/>
    </xf>
    <xf numFmtId="0" fontId="44" fillId="0" borderId="13"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wrapText="1"/>
    </xf>
    <xf numFmtId="0" fontId="39" fillId="0" borderId="0" xfId="1" applyFont="1" applyFill="1" applyBorder="1" applyAlignment="1" applyProtection="1">
      <alignment horizontal="center" wrapText="1"/>
    </xf>
    <xf numFmtId="0" fontId="30" fillId="0" borderId="0" xfId="0" applyFont="1" applyAlignment="1">
      <alignment horizontal="left" wrapText="1"/>
    </xf>
    <xf numFmtId="0" fontId="32" fillId="0" borderId="0" xfId="0" applyFont="1" applyAlignment="1">
      <alignment horizontal="center"/>
    </xf>
    <xf numFmtId="0" fontId="38" fillId="0" borderId="0" xfId="0" applyFont="1" applyAlignment="1">
      <alignment horizontal="left" wrapText="1"/>
    </xf>
    <xf numFmtId="0" fontId="30" fillId="0" borderId="0" xfId="0" applyFont="1" applyAlignment="1">
      <alignment horizontal="center"/>
    </xf>
    <xf numFmtId="0" fontId="14" fillId="0" borderId="0" xfId="1" applyAlignment="1" applyProtection="1">
      <alignment horizontal="center"/>
      <protection locked="0"/>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4" fillId="0" borderId="16" xfId="0" applyFont="1" applyBorder="1" applyAlignment="1">
      <alignment horizontal="left" vertical="center"/>
    </xf>
    <xf numFmtId="0" fontId="44" fillId="0" borderId="18" xfId="0" applyFont="1" applyBorder="1" applyAlignment="1">
      <alignment horizontal="left" vertical="center"/>
    </xf>
    <xf numFmtId="0" fontId="86" fillId="0" borderId="32" xfId="2" applyFont="1" applyBorder="1" applyAlignment="1">
      <alignment horizontal="left" vertical="top" wrapText="1"/>
    </xf>
    <xf numFmtId="0" fontId="86" fillId="0" borderId="8" xfId="2" applyFont="1" applyBorder="1" applyAlignment="1">
      <alignment horizontal="left" vertical="top" wrapText="1"/>
    </xf>
    <xf numFmtId="0" fontId="14" fillId="0" borderId="0" xfId="1" applyBorder="1" applyAlignment="1" applyProtection="1">
      <alignment horizontal="center" vertical="center"/>
    </xf>
    <xf numFmtId="167" fontId="49" fillId="0" borderId="0" xfId="2" applyNumberFormat="1" applyFont="1" applyAlignment="1">
      <alignment horizontal="center" wrapText="1"/>
    </xf>
    <xf numFmtId="0" fontId="48" fillId="0" borderId="17" xfId="2" applyFont="1" applyBorder="1" applyAlignment="1">
      <alignment horizontal="center"/>
    </xf>
    <xf numFmtId="0" fontId="48" fillId="0" borderId="0" xfId="2" applyFont="1" applyAlignment="1">
      <alignment horizontal="center"/>
    </xf>
    <xf numFmtId="0" fontId="97" fillId="0" borderId="1" xfId="2" applyFont="1" applyBorder="1" applyAlignment="1">
      <alignment horizontal="left" vertical="center"/>
    </xf>
    <xf numFmtId="0" fontId="54" fillId="0" borderId="1" xfId="2" applyFont="1" applyBorder="1" applyAlignment="1">
      <alignment horizontal="left" vertical="center"/>
    </xf>
    <xf numFmtId="0" fontId="55" fillId="6" borderId="8" xfId="2" applyFont="1" applyFill="1" applyBorder="1" applyAlignment="1">
      <alignment horizontal="left" vertical="top"/>
    </xf>
    <xf numFmtId="0" fontId="53" fillId="0" borderId="0" xfId="2" applyFont="1" applyAlignment="1">
      <alignment horizontal="center" vertical="top"/>
    </xf>
    <xf numFmtId="0" fontId="96" fillId="0" borderId="0" xfId="3" applyFont="1" applyAlignment="1">
      <alignment horizontal="center"/>
    </xf>
    <xf numFmtId="0" fontId="51" fillId="0" borderId="8" xfId="3" applyFont="1" applyBorder="1">
      <alignment horizontal="center" vertical="center"/>
    </xf>
    <xf numFmtId="0" fontId="94" fillId="6" borderId="0" xfId="2" applyFont="1" applyFill="1" applyAlignment="1">
      <alignment horizontal="left" vertical="top"/>
    </xf>
    <xf numFmtId="0" fontId="54" fillId="6" borderId="0" xfId="2" applyFont="1" applyFill="1" applyAlignment="1">
      <alignment horizontal="left" vertical="top"/>
    </xf>
    <xf numFmtId="0" fontId="78" fillId="0" borderId="0" xfId="4" applyFont="1" applyAlignment="1">
      <alignment horizontal="center" vertical="center" wrapText="1"/>
    </xf>
    <xf numFmtId="0" fontId="73" fillId="0" borderId="0" xfId="7" applyFill="1" applyBorder="1" applyAlignment="1" applyProtection="1">
      <alignment horizontal="left" vertical="top" wrapText="1"/>
    </xf>
    <xf numFmtId="0" fontId="80" fillId="0" borderId="8" xfId="9" applyFont="1" applyFill="1" applyBorder="1" applyAlignment="1" applyProtection="1">
      <alignment horizontal="left" vertical="center" wrapText="1"/>
    </xf>
    <xf numFmtId="0" fontId="80" fillId="0" borderId="0" xfId="9" applyFont="1" applyFill="1" applyBorder="1" applyAlignment="1" applyProtection="1">
      <alignment horizontal="left" vertical="center" wrapText="1"/>
    </xf>
    <xf numFmtId="0" fontId="52" fillId="0" borderId="0" xfId="2" applyFont="1" applyAlignment="1">
      <alignment horizontal="center" vertical="top"/>
    </xf>
    <xf numFmtId="0" fontId="85" fillId="0" borderId="3" xfId="11" applyFont="1" applyBorder="1" applyAlignment="1">
      <alignment horizontal="right"/>
    </xf>
    <xf numFmtId="0" fontId="83" fillId="0" borderId="2" xfId="8" applyFont="1" applyFill="1" applyBorder="1" applyAlignment="1" applyProtection="1">
      <alignment horizontal="left" vertical="center"/>
    </xf>
    <xf numFmtId="0" fontId="81" fillId="6" borderId="0" xfId="2" applyFont="1" applyFill="1" applyAlignment="1">
      <alignment horizontal="left" vertical="top" wrapText="1"/>
    </xf>
    <xf numFmtId="167" fontId="14" fillId="6" borderId="0" xfId="1" applyNumberFormat="1" applyFill="1" applyAlignment="1">
      <alignment horizontal="center" vertical="center"/>
    </xf>
    <xf numFmtId="167" fontId="14" fillId="6" borderId="3" xfId="1" applyNumberFormat="1" applyFill="1" applyBorder="1" applyAlignment="1">
      <alignment horizontal="center" vertical="center"/>
    </xf>
    <xf numFmtId="0" fontId="72" fillId="8" borderId="27" xfId="6" applyFont="1" applyFill="1" applyBorder="1">
      <alignment horizontal="center" vertical="center"/>
    </xf>
    <xf numFmtId="0" fontId="72" fillId="8" borderId="26" xfId="6" applyFont="1" applyFill="1" applyBorder="1">
      <alignment horizontal="center" vertical="center"/>
    </xf>
    <xf numFmtId="0" fontId="69" fillId="5" borderId="25" xfId="2" applyFont="1" applyFill="1" applyBorder="1" applyAlignment="1">
      <alignment horizontal="center" vertical="center"/>
    </xf>
    <xf numFmtId="0" fontId="69" fillId="5" borderId="24" xfId="2" applyFont="1" applyFill="1" applyBorder="1" applyAlignment="1">
      <alignment horizontal="center" vertical="center"/>
    </xf>
    <xf numFmtId="0" fontId="67" fillId="9" borderId="25" xfId="2" applyFont="1" applyFill="1" applyBorder="1" applyAlignment="1">
      <alignment horizontal="center" vertical="center"/>
    </xf>
    <xf numFmtId="0" fontId="67" fillId="9" borderId="24" xfId="2" applyFont="1" applyFill="1" applyBorder="1" applyAlignment="1">
      <alignment horizontal="center" vertical="center"/>
    </xf>
    <xf numFmtId="0" fontId="56" fillId="0" borderId="36" xfId="2" applyFont="1" applyBorder="1" applyAlignment="1">
      <alignment horizontal="left" vertical="top" wrapText="1"/>
    </xf>
    <xf numFmtId="0" fontId="56" fillId="0" borderId="17" xfId="2" applyFont="1" applyBorder="1" applyAlignment="1">
      <alignment horizontal="left" vertical="top" wrapText="1"/>
    </xf>
    <xf numFmtId="0" fontId="56" fillId="0" borderId="35" xfId="2" applyFont="1" applyBorder="1" applyAlignment="1">
      <alignment horizontal="left" vertical="top" wrapText="1"/>
    </xf>
    <xf numFmtId="0" fontId="100" fillId="0" borderId="0" xfId="2" quotePrefix="1" applyFont="1" applyAlignment="1">
      <alignment horizontal="center"/>
    </xf>
    <xf numFmtId="0" fontId="100" fillId="0" borderId="0" xfId="2" applyFont="1" applyAlignment="1">
      <alignment horizontal="center"/>
    </xf>
    <xf numFmtId="0" fontId="99" fillId="3" borderId="31" xfId="2" applyFont="1" applyFill="1" applyBorder="1" applyAlignment="1">
      <alignment horizontal="center" vertical="center"/>
    </xf>
    <xf numFmtId="0" fontId="99" fillId="3" borderId="30" xfId="2" applyFont="1" applyFill="1" applyBorder="1" applyAlignment="1">
      <alignment horizontal="center" vertical="center"/>
    </xf>
    <xf numFmtId="0" fontId="99" fillId="3" borderId="29" xfId="2" applyFont="1" applyFill="1" applyBorder="1" applyAlignment="1">
      <alignment horizontal="center" vertical="center"/>
    </xf>
    <xf numFmtId="0" fontId="98" fillId="0" borderId="21" xfId="2" applyFont="1" applyBorder="1" applyAlignment="1">
      <alignment horizontal="center"/>
    </xf>
    <xf numFmtId="0" fontId="98" fillId="0" borderId="20" xfId="2" applyFont="1" applyBorder="1" applyAlignment="1">
      <alignment horizontal="center"/>
    </xf>
    <xf numFmtId="0" fontId="98" fillId="0" borderId="19" xfId="2" applyFont="1" applyBorder="1" applyAlignment="1">
      <alignment horizontal="center"/>
    </xf>
    <xf numFmtId="0" fontId="77" fillId="0" borderId="0" xfId="8" applyFont="1" applyFill="1" applyBorder="1" applyAlignment="1" applyProtection="1">
      <alignment horizontal="left" vertical="center" wrapText="1"/>
    </xf>
  </cellXfs>
  <cellStyles count="12">
    <cellStyle name="60% - Έμφαση1 2" xfId="9" xr:uid="{79D9C729-F776-4F58-9253-A9634D77C611}"/>
    <cellStyle name="Επεξηγηματικό κείμενο 2" xfId="10" xr:uid="{D02B0136-8952-406C-8BDD-6103CF668DBA}"/>
    <cellStyle name="Κανονικό" xfId="0" builtinId="0"/>
    <cellStyle name="Κανονικό 2" xfId="5" xr:uid="{13E16EBA-C7D0-46D5-8C47-0AF714E4BA2B}"/>
    <cellStyle name="Κανονικό 2 4" xfId="11" xr:uid="{C0FA49E4-68CB-40E7-9443-1ED8DC180BF2}"/>
    <cellStyle name="Κανονικό 3 2" xfId="4" xr:uid="{BB5A2B92-1ABC-4BC5-96A0-C69208DB937E}"/>
    <cellStyle name="Κανονικό 3.2" xfId="3" xr:uid="{F3DB7ECA-30BF-42E4-A76E-56C3C9E59BDE}"/>
    <cellStyle name="Κανονικό 4 2" xfId="6" xr:uid="{59BA0065-AE7F-4404-BBBA-8CBDB8AC12D0}"/>
    <cellStyle name="Κανονικό 7" xfId="2" xr:uid="{9AE0D2E6-0650-4F97-B1E6-A0A676CC449F}"/>
    <cellStyle name="Τίτλος 2" xfId="8" xr:uid="{9FCEBC49-E249-481F-8189-1023D7C605F9}"/>
    <cellStyle name="Υπερ-σύνδεση" xfId="1" builtinId="8"/>
    <cellStyle name="Υπερ-σύνδεση 2" xfId="7" xr:uid="{1135A9BD-6359-4159-A48E-10EB35E08CDB}"/>
  </cellStyles>
  <dxfs count="35">
    <dxf>
      <font>
        <color theme="0" tint="-0.14996795556505021"/>
      </font>
    </dxf>
    <dxf>
      <font>
        <b/>
        <i val="0"/>
        <color auto="1"/>
      </font>
    </dxf>
    <dxf>
      <font>
        <color rgb="FFC00000"/>
      </font>
    </dxf>
    <dxf>
      <font>
        <b/>
        <i val="0"/>
      </font>
    </dxf>
    <dxf>
      <font>
        <b/>
        <i val="0"/>
        <color theme="9"/>
      </font>
    </dxf>
    <dxf>
      <font>
        <color theme="1"/>
      </font>
      <fill>
        <patternFill>
          <bgColor rgb="FF92D050"/>
        </patternFill>
      </fill>
    </dxf>
    <dxf>
      <fill>
        <patternFill>
          <bgColor rgb="FFC00000"/>
        </patternFill>
      </fill>
    </dxf>
    <dxf>
      <font>
        <color theme="0"/>
      </font>
      <fill>
        <patternFill>
          <bgColor rgb="FFC00000"/>
        </patternFill>
      </fill>
    </dxf>
    <dxf>
      <font>
        <b/>
        <i val="0"/>
        <u val="none"/>
        <color theme="9"/>
      </font>
    </dxf>
    <dxf>
      <font>
        <b/>
        <i val="0"/>
        <color theme="9"/>
      </font>
    </dxf>
    <dxf>
      <font>
        <b/>
        <i val="0"/>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font>
        <b/>
        <i val="0"/>
        <u val="none"/>
        <color theme="9"/>
      </font>
    </dxf>
    <dxf>
      <border>
        <left style="thin">
          <color auto="1"/>
        </left>
        <right style="thin">
          <color auto="1"/>
        </right>
        <top style="thin">
          <color auto="1"/>
        </top>
        <bottom style="thin">
          <color auto="1"/>
        </bottom>
        <vertical/>
        <horizontal/>
      </border>
    </dxf>
    <dxf>
      <font>
        <color theme="0"/>
      </font>
    </dxf>
    <dxf>
      <font>
        <color theme="0"/>
      </font>
    </dxf>
    <dxf>
      <font>
        <color rgb="FFC00000"/>
      </font>
    </dxf>
    <dxf>
      <font>
        <strike val="0"/>
        <outline val="0"/>
        <shadow val="0"/>
        <u val="none"/>
        <vertAlign val="baseline"/>
        <sz val="11"/>
        <color auto="1"/>
        <name val="Aptos Narrow"/>
        <family val="2"/>
        <scheme val="minor"/>
      </font>
      <numFmt numFmtId="12" formatCode="#,##0.00\ &quot;€&quot;;[Red]\-#,##0.00\ &quot;€&quot;"/>
      <alignment horizontal="right" vertical="center" textRotation="0" wrapText="0" indent="0" justifyLastLine="0" shrinkToFit="0" readingOrder="0"/>
      <protection locked="1" hidden="0"/>
    </dxf>
    <dxf>
      <font>
        <strike val="0"/>
        <outline val="0"/>
        <shadow val="0"/>
        <u val="none"/>
        <vertAlign val="baseline"/>
        <sz val="11"/>
        <color auto="1"/>
        <name val="Aptos Narrow"/>
        <family val="2"/>
        <scheme val="minor"/>
      </font>
      <numFmt numFmtId="19" formatCode="dd/mm/yyyy"/>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numFmt numFmtId="164" formatCode="#,##0.00\ &quot;€&quo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font>
        <strike val="0"/>
        <outline val="0"/>
        <shadow val="0"/>
        <u val="none"/>
        <vertAlign val="baseline"/>
        <sz val="11"/>
        <color auto="1"/>
        <name val="Aptos Narrow"/>
        <family val="2"/>
        <scheme val="minor"/>
      </font>
      <alignment horizontal="center" vertical="center" textRotation="0" wrapText="0" indent="0" justifyLastLine="0" shrinkToFit="0" readingOrder="0"/>
      <protection locked="0" hidden="0"/>
    </dxf>
    <dxf>
      <border outline="0">
        <bottom style="medium">
          <color theme="0"/>
        </bottom>
      </border>
    </dxf>
    <dxf>
      <font>
        <strike val="0"/>
        <outline val="0"/>
        <shadow val="0"/>
        <u val="none"/>
        <vertAlign val="baseline"/>
        <sz val="11"/>
        <color auto="1"/>
        <name val="Aptos Narrow"/>
        <family val="2"/>
        <scheme val="minor"/>
      </font>
      <alignment horizontal="general" vertical="center" textRotation="0" wrapText="0" indent="0" justifyLastLine="0" shrinkToFit="0" readingOrder="0"/>
      <protection locked="0" hidden="0"/>
    </dxf>
    <dxf>
      <font>
        <b/>
        <strike val="0"/>
        <outline val="0"/>
        <shadow val="0"/>
        <u val="none"/>
        <vertAlign val="baseline"/>
        <sz val="11"/>
        <color theme="0"/>
        <name val="Aptos Narrow"/>
        <family val="2"/>
        <scheme val="minor"/>
      </font>
      <fill>
        <patternFill patternType="solid">
          <fgColor indexed="64"/>
          <bgColor rgb="FF22798E"/>
        </patternFill>
      </fill>
      <alignment horizontal="center" vertical="center" textRotation="0" wrapText="0" indent="0" justifyLastLine="0" shrinkToFit="0" readingOrder="0"/>
      <protection locked="0" hidden="0"/>
    </dxf>
    <dxf>
      <fill>
        <patternFill>
          <bgColor theme="6" tint="0.79998168889431442"/>
        </patternFill>
      </fill>
    </dxf>
    <dxf>
      <fill>
        <patternFill>
          <bgColor theme="6" tint="0.79998168889431442"/>
        </patternFill>
      </fill>
    </dxf>
    <dxf>
      <fill>
        <patternFill>
          <bgColor theme="6"/>
        </patternFill>
      </fill>
    </dxf>
    <dxf>
      <border>
        <left style="medium">
          <color theme="0"/>
        </left>
        <right style="medium">
          <color theme="0"/>
        </right>
        <top style="medium">
          <color theme="0"/>
        </top>
        <bottom style="medium">
          <color theme="0"/>
        </bottom>
        <vertical style="medium">
          <color theme="0"/>
        </vertical>
        <horizontal style="medium">
          <color theme="0"/>
        </horizontal>
      </border>
    </dxf>
  </dxfs>
  <tableStyles count="1" defaultTableStyle="TableStyleMedium2" defaultPivotStyle="PivotStyleLight16">
    <tableStyle name="Απόδειξη πώλησης με απλή μπλε σχεδίαση" pivot="0" count="4" xr9:uid="{C52C039D-3AAD-4AE1-815B-1E86C840E4D5}">
      <tableStyleElement type="wholeTable" dxfId="34"/>
      <tableStyleElement type="headerRow" dxfId="33"/>
      <tableStyleElement type="lastColumn" dxfId="32"/>
      <tableStyleElement type="secondRowStripe" dxfId="31"/>
    </tableStyle>
  </tableStyles>
  <colors>
    <mruColors>
      <color rgb="FFF1F7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microsoft.com/office/2022/10/relationships/richValueRel" Target="richData/richValueRel.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1133476</xdr:colOff>
      <xdr:row>31</xdr:row>
      <xdr:rowOff>390526</xdr:rowOff>
    </xdr:from>
    <xdr:to>
      <xdr:col>4</xdr:col>
      <xdr:colOff>1524000</xdr:colOff>
      <xdr:row>31</xdr:row>
      <xdr:rowOff>777294</xdr:rowOff>
    </xdr:to>
    <xdr:pic>
      <xdr:nvPicPr>
        <xdr:cNvPr id="7" name="Εικόνα 6">
          <a:extLst>
            <a:ext uri="{FF2B5EF4-FFF2-40B4-BE49-F238E27FC236}">
              <a16:creationId xmlns:a16="http://schemas.microsoft.com/office/drawing/2014/main" id="{793DFC69-7257-3CF7-830F-F155A100FFFC}"/>
            </a:ext>
          </a:extLst>
        </xdr:cNvPr>
        <xdr:cNvPicPr>
          <a:picLocks noChangeAspect="1"/>
        </xdr:cNvPicPr>
      </xdr:nvPicPr>
      <xdr:blipFill>
        <a:blip xmlns:r="http://schemas.openxmlformats.org/officeDocument/2006/relationships" r:embed="rId1"/>
        <a:stretch>
          <a:fillRect/>
        </a:stretch>
      </xdr:blipFill>
      <xdr:spPr>
        <a:xfrm>
          <a:off x="9629776" y="9277351"/>
          <a:ext cx="390524" cy="386768"/>
        </a:xfrm>
        <a:prstGeom prst="rect">
          <a:avLst/>
        </a:prstGeom>
      </xdr:spPr>
    </xdr:pic>
    <xdr:clientData/>
  </xdr:twoCellAnchor>
  <xdr:twoCellAnchor editAs="oneCell">
    <xdr:from>
      <xdr:col>4</xdr:col>
      <xdr:colOff>1352551</xdr:colOff>
      <xdr:row>56</xdr:row>
      <xdr:rowOff>400050</xdr:rowOff>
    </xdr:from>
    <xdr:to>
      <xdr:col>5</xdr:col>
      <xdr:colOff>41708</xdr:colOff>
      <xdr:row>56</xdr:row>
      <xdr:rowOff>771525</xdr:rowOff>
    </xdr:to>
    <xdr:pic>
      <xdr:nvPicPr>
        <xdr:cNvPr id="10" name="Εικόνα 9">
          <a:extLst>
            <a:ext uri="{FF2B5EF4-FFF2-40B4-BE49-F238E27FC236}">
              <a16:creationId xmlns:a16="http://schemas.microsoft.com/office/drawing/2014/main" id="{82BDE87D-46A4-E550-CC21-9CB5765B6EDA}"/>
            </a:ext>
          </a:extLst>
        </xdr:cNvPr>
        <xdr:cNvPicPr>
          <a:picLocks noChangeAspect="1"/>
        </xdr:cNvPicPr>
      </xdr:nvPicPr>
      <xdr:blipFill>
        <a:blip xmlns:r="http://schemas.openxmlformats.org/officeDocument/2006/relationships" r:embed="rId1"/>
        <a:stretch>
          <a:fillRect/>
        </a:stretch>
      </xdr:blipFill>
      <xdr:spPr>
        <a:xfrm>
          <a:off x="9848851" y="18764250"/>
          <a:ext cx="375082" cy="371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21e1c349120aaee/&#933;&#960;&#959;&#955;&#959;&#947;&#953;&#963;&#964;&#942;&#962;/Dynamic-Excel-Filter.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421e1c349120aaee/&#932;&#917;&#923;&#921;&#922;&#913;%20EXCEL/&#922;&#913;&#929;&#932;&#917;&#923;&#913;%20&#928;&#917;&#923;&#913;&#932;&#919;-&#933;&#923;&#927;&#928;&#927;&#921;&#919;&#931;&#919;%20&#917;&#929;&#915;&#913;&#931;&#921;&#937;&#925;.xlsm" TargetMode="External"/><Relationship Id="rId1" Type="http://schemas.openxmlformats.org/officeDocument/2006/relationships/externalLinkPath" Target="/421e1c349120aaee/&#932;&#917;&#923;&#921;&#922;&#913;%20EXCEL/&#922;&#913;&#929;&#932;&#917;&#923;&#913;%20&#928;&#917;&#923;&#913;&#932;&#919;-&#933;&#923;&#927;&#928;&#927;&#921;&#919;&#931;&#919;%20&#917;&#929;&#915;&#913;&#931;&#921;&#937;&#92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1e1c349120aaee/&#932;&#917;&#923;&#921;&#922;&#913;%20EXCEL/&#928;&#929;&#927;&#931;&#934;&#927;&#929;&#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namic Filter Demo"/>
      <sheetName val="UniqueList"/>
    </sheetNames>
    <sheetDataSet>
      <sheetData sheetId="0" refreshError="1"/>
      <sheetData sheetId="1">
        <row r="2">
          <cell r="A2" t="str">
            <v>India</v>
          </cell>
        </row>
        <row r="3">
          <cell r="A3" t="str">
            <v>China</v>
          </cell>
        </row>
        <row r="4">
          <cell r="A4" t="str">
            <v>Japan</v>
          </cell>
        </row>
        <row r="5">
          <cell r="A5" t="str">
            <v>US</v>
          </cell>
        </row>
        <row r="6">
          <cell r="A6" t="str">
            <v>Indonesia</v>
          </cell>
        </row>
        <row r="7">
          <cell r="A7" t="str">
            <v>Philippines</v>
          </cell>
        </row>
        <row r="8">
          <cell r="A8" t="str">
            <v>Singapore</v>
          </cell>
        </row>
        <row r="9">
          <cell r="A9" t="str">
            <v>Canada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Λίστα εκκρεμοτήτων"/>
      <sheetName val="Πελατολόγιο"/>
      <sheetName val="ΠΡΟΓΡΑΜΜΑΤΙΣΜΟΣ (5)"/>
      <sheetName val="ΠΡΟΓΡΑΜΜΑΤΙΣΜΟΣ (2)"/>
      <sheetName val="Κινήσεις"/>
      <sheetName val="Καρτέλα Πελάτη"/>
      <sheetName val="Απόδειξη πωλήσεων"/>
      <sheetName val="ΑΠΟΔΕΙΞΗ ΕΙΣΠΡΑΞΗΣ ΑΠΛΗ"/>
      <sheetName val="ΠΡΟΣΦΟΡΑ-ΤΙΜΟΛΟΓΙΟ "/>
      <sheetName val="Γενική Προσφορα"/>
      <sheetName val="Μεγάλη Προσφορά"/>
      <sheetName val="Προσφορα Εξοικονομώ"/>
      <sheetName val="ΣΥΝΑΛΛΑΓΕΣ"/>
      <sheetName val="ΤΙΜΟΛΟΓΙΑ-ΚΑΤΑΘΕΣΕΙΣ"/>
      <sheetName val="ΙΣΟΛΟΓΙΣΜΟΣ"/>
      <sheetName val="ΕΞΟΙΚΟΝΟΜΩ"/>
      <sheetName val="ΔΙΑΦΟΡΕΣ ΕΞΟΙΚΟΝΟΜΩ-TECHNOSIR"/>
      <sheetName val="Γράφημα1"/>
      <sheetName val="ΥΠΑΓΩΓΕΣ-ΠΑΡΑΡΤΗΜΑΤΑ"/>
      <sheetName val="ΠΕΛΑΤΕΣ ΟΝ.ΜΟ"/>
      <sheetName val="ΠΡΟΓΡΑΜΜΑΤΙΣΜΟΣ"/>
      <sheetName val="ΠΡΟΓΡΑΜΜΑΤΙΣΜΟΣ (3)"/>
      <sheetName val="ΠΡΟΓΡΑΜΜΑΤΙΣΜΟΣ (4)"/>
      <sheetName val="ΕΞΟΙΚΟΝΟΜΩ ΓΙΑ ΤΡΑΠΕΖΑ"/>
      <sheetName val="Φύλλο1"/>
      <sheetName val="ΠΡΟΣΦΟΡΑ-ΤΙΜΟΛΟΓΙΟ2"/>
      <sheetName val="ΣτοιχειαΕταιρειων"/>
      <sheetName val="Φύλλο2"/>
      <sheetName val="ΚΑΡΤΕΛΑ ΠΕΛΑΤΗ-ΥΛΟΠΟΙΗΣΗ ΕΡΓΑΣΙ"/>
    </sheetNames>
    <sheetDataSet>
      <sheetData sheetId="0" refreshError="1"/>
      <sheetData sheetId="1" refreshError="1"/>
      <sheetData sheetId="2" refreshError="1"/>
      <sheetData sheetId="3" refreshError="1"/>
      <sheetData sheetId="4" refreshError="1"/>
      <sheetData sheetId="5" refreshError="1">
        <row r="1">
          <cell r="A1" t="str">
            <v>ΣΠΥΡΙΔΩΝ ΣΥΡΜΑΚΕΖΗΣ &amp; ΣΙΑ Ο.Ε </v>
          </cell>
        </row>
        <row r="5">
          <cell r="C5" t="str">
            <v>ΤΕΡΖΟΓΛΟΥ ΤΕΛΙΚΟ</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ΠΡΟΣΦΟΡΑ Ο.Ε"/>
      <sheetName val="ΠΡΟΣΦΟΡΑ ΑΤΟΜΙΚΗ"/>
      <sheetName val="ΠΡΟΣΦΟΡΑ Ο.Ε Π.Ν "/>
      <sheetName val="ΠΡΟΣΦΟΡΑ ΑΤΟΜΙΚΗ Π.Ν"/>
      <sheetName val="ΚΥΠΡΟΣ Π.Ν (2)"/>
      <sheetName val=" ΚΥΠΡΟΣ ΤΙΜΟΛΟΓΙΟ "/>
      <sheetName val="ΥΠΗΡΕΣΙΕΣ"/>
      <sheetName val="ΠΡΟΣΦΟΡΑ Ο.Ε Π.Ν"/>
      <sheetName val="ΠΡΟΣΦΟΡΑ ΚΥΠΡΟΣ Π.Ν"/>
      <sheetName val="ΠΡΟΣΦΟΡΑ"/>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7">
  <rv s="0">
    <v>0</v>
    <v>5</v>
  </rv>
  <rv s="0">
    <v>1</v>
    <v>5</v>
  </rv>
  <rv s="0">
    <v>2</v>
    <v>5</v>
  </rv>
  <rv s="0">
    <v>3</v>
    <v>5</v>
  </rv>
  <rv s="0">
    <v>4</v>
    <v>5</v>
  </rv>
  <rv s="0">
    <v>5</v>
    <v>5</v>
  </rv>
  <rv s="0">
    <v>6</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987843-6973-4724-AF0B-80A0DA1FB830}" name="Πίνακας1" displayName="Πίνακας1" ref="B20:G39" totalsRowShown="0" headerRowDxfId="30" dataDxfId="29" tableBorderDxfId="28">
  <autoFilter ref="B20:G39" xr:uid="{A4857BAC-A952-4F60-964B-D4C7B307C782}">
    <filterColumn colId="0" hiddenButton="1"/>
    <filterColumn colId="1" hiddenButton="1"/>
    <filterColumn colId="2" hiddenButton="1"/>
    <filterColumn colId="3" hiddenButton="1"/>
    <filterColumn colId="4" hiddenButton="1"/>
    <filterColumn colId="5" hiddenButton="1"/>
  </autoFilter>
  <tableColumns count="6">
    <tableColumn id="1" xr3:uid="{EE2D33FE-145D-4C78-A3FB-88742FA95881}" name="Συναλλαγή" dataDxfId="27"/>
    <tableColumn id="2" xr3:uid="{F8797702-4CE6-443F-B86D-619D5336705B}" name="Κατάσταση" dataDxfId="26"/>
    <tableColumn id="3" xr3:uid="{3C41DD5C-2B54-4DC5-BB81-33B45A6533C0}" name="Περιγραφή" dataDxfId="25"/>
    <tableColumn id="4" xr3:uid="{EF839127-CFF8-4DD8-8F9F-F513A5A12382}" name="Ποσό" dataDxfId="24">
      <calculatedColumnFormula>D18</calculatedColumnFormula>
    </tableColumn>
    <tableColumn id="5" xr3:uid="{8969ABF1-565D-424E-A4D9-79847B450A22}" name="Ημερομηνία" dataDxfId="23">
      <calculatedColumnFormula>'Συμφωνητικό Ενοικίασης'!$C$3</calculatedColumnFormula>
    </tableColumn>
    <tableColumn id="6" xr3:uid="{37C1A53C-01CC-437D-BAC7-0D95D9234467}" name="Σύνολο γραμμής" dataDxfId="22">
      <calculatedColumnFormula>SUM(Πίνακας1[[#This Row],[Ποσό]])</calculatedColumnFormula>
    </tableColumn>
  </tableColumns>
  <tableStyleInfo name="Απόδειξη πώλησης με απλή μπλε σχεδίαση" showFirstColumn="0" showLastColumn="1"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harbortech.gr/" TargetMode="External"/><Relationship Id="rId3" Type="http://schemas.openxmlformats.org/officeDocument/2006/relationships/hyperlink" Target="https://hihello.me/hi/harbortech-beauty-and-gadgets" TargetMode="External"/><Relationship Id="rId7" Type="http://schemas.openxmlformats.org/officeDocument/2006/relationships/hyperlink" Target="https://www.harbortech.gr/" TargetMode="External"/><Relationship Id="rId2" Type="http://schemas.openxmlformats.org/officeDocument/2006/relationships/hyperlink" Target="https://www.harbortech.gr/gdpr-terms" TargetMode="External"/><Relationship Id="rId1" Type="http://schemas.openxmlformats.org/officeDocument/2006/relationships/hyperlink" Target="https://phpmysqlappdiag454.blob.core.windows.net/blob/assets/images/harbortech-beauty-gadgets/%CE%A3%CF%85%CE%BC%CF%86%CF%89%CE%BD%CE%B7%CF%84%CE%B9%CE%BA%CF%8C%20%CE%95%CE%BD%CE%BF%CE%B9%CE%BA%CE%AF%CE%B1%CF%83%CE%B7%CF%82%20%CE%97%CF%87%CE%B7%CF%84%CE%B9%CE%BA%CE%BF%CF%8D%20%CE%95%CE%BE%CE%BF%CF%80%CE%BB%CE%B9%CF%83%CE%BC%CE%BF%CF%8D.pdf" TargetMode="External"/><Relationship Id="rId6" Type="http://schemas.openxmlformats.org/officeDocument/2006/relationships/hyperlink" Target="https://hihello.me/hi/harbortech-beauty-and-gadgets" TargetMode="External"/><Relationship Id="rId5" Type="http://schemas.openxmlformats.org/officeDocument/2006/relationships/hyperlink" Target="https://www.harbortech.gr/services/73745?srsltid=AfmBOorV5qaN965A5fqi33lYiR2I9mMhhPHrQJSGfO8WpSMQStXEF_E2" TargetMode="External"/><Relationship Id="rId4" Type="http://schemas.openxmlformats.org/officeDocument/2006/relationships/hyperlink" Target="https://phpmysqlappdiag454.blob.core.windows.net/blob/assets/images/harbortech-beauty-gadgets/HarborTech%20Beauty%20&amp;%20Gadgets%20%CE%9B%CE%9F%CE%93%CE%91%CE%A1%CE%99%CE%91%CE%A3%CE%9C%CE%9F%CE%99%20%CE%A4%CE%A1%CE%91%CE%A0%CE%95%CE%96%CE%A9%CE%9D_compressed.pdf"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arbortech.gr/" TargetMode="External"/><Relationship Id="rId2" Type="http://schemas.openxmlformats.org/officeDocument/2006/relationships/hyperlink" Target="https://www.harbortech.gr/" TargetMode="External"/><Relationship Id="rId1" Type="http://schemas.openxmlformats.org/officeDocument/2006/relationships/hyperlink" Target="https://phpmysqlappdiag454.blob.core.windows.net/blob/assets/images/harbortech-beauty-gadgets/%CE%A0%CF%81%CE%BF%CF%83%CF%84%CE%B1%CF%83%CE%AF%CE%B1%20%CE%A0%CF%81%CE%BF%CF%83%CF%89%CF%80%CE%B9%CE%BA%CF%8E%CE%BD%20%CE%94%CE%B5%CE%B4%CE%BF%CE%BC%CE%AD%CE%BD%CF%89%CE%BD_compressed.pdf"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sales@harbortech.gr" TargetMode="External"/><Relationship Id="rId7" Type="http://schemas.openxmlformats.org/officeDocument/2006/relationships/table" Target="../tables/table1.xml"/><Relationship Id="rId2" Type="http://schemas.openxmlformats.org/officeDocument/2006/relationships/hyperlink" Target="https://www.harbortech.gr/" TargetMode="External"/><Relationship Id="rId1" Type="http://schemas.openxmlformats.org/officeDocument/2006/relationships/hyperlink" Target="tel:2104005060" TargetMode="External"/><Relationship Id="rId6" Type="http://schemas.openxmlformats.org/officeDocument/2006/relationships/printerSettings" Target="../printerSettings/printerSettings3.bin"/><Relationship Id="rId5" Type="http://schemas.openxmlformats.org/officeDocument/2006/relationships/hyperlink" Target="https://www.harbortech.gr/" TargetMode="External"/><Relationship Id="rId4" Type="http://schemas.openxmlformats.org/officeDocument/2006/relationships/hyperlink" Target="https://hihello.me/hi/harbortech-beauty-and-gadge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D38A-0DA5-401A-9254-CDFEAA2B914E}">
  <sheetPr>
    <pageSetUpPr fitToPage="1"/>
  </sheetPr>
  <dimension ref="A1:AK128"/>
  <sheetViews>
    <sheetView showGridLines="0" showZeros="0" tabSelected="1" zoomScaleNormal="100" zoomScaleSheetLayoutView="100" workbookViewId="0">
      <selection activeCell="B38" sqref="B38:E38"/>
    </sheetView>
  </sheetViews>
  <sheetFormatPr defaultRowHeight="15" x14ac:dyDescent="0.25"/>
  <cols>
    <col min="1" max="1" width="70" style="4" customWidth="1"/>
    <col min="2" max="2" width="39.85546875" style="4" customWidth="1"/>
    <col min="3" max="3" width="29" style="4" customWidth="1"/>
    <col min="4" max="4" width="13.140625" style="4" customWidth="1"/>
    <col min="5" max="5" width="19.5703125" style="4" customWidth="1"/>
    <col min="6" max="6" width="19.28515625" style="4" customWidth="1"/>
    <col min="7" max="7" width="1.140625" style="4" hidden="1" customWidth="1"/>
    <col min="8" max="8" width="30.28515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26.25" customHeight="1" x14ac:dyDescent="0.25">
      <c r="A1" s="183"/>
      <c r="B1" s="189" t="s">
        <v>0</v>
      </c>
      <c r="C1" s="189"/>
      <c r="D1" s="189"/>
      <c r="E1" s="189"/>
      <c r="F1" s="191" t="e" vm="1">
        <v>#VALUE!</v>
      </c>
      <c r="G1" s="221"/>
      <c r="H1" s="1"/>
      <c r="I1" s="226" t="s">
        <v>22</v>
      </c>
      <c r="J1" s="226"/>
      <c r="K1" s="226"/>
      <c r="L1" s="226"/>
      <c r="M1" s="225" t="s">
        <v>18</v>
      </c>
      <c r="N1" s="2" t="s">
        <v>17</v>
      </c>
      <c r="O1" s="224" t="s">
        <v>19</v>
      </c>
      <c r="P1" s="221"/>
      <c r="Q1" s="221"/>
      <c r="R1" s="221"/>
      <c r="S1" s="221"/>
      <c r="T1" s="221"/>
      <c r="U1" s="221"/>
      <c r="V1" s="221"/>
      <c r="W1" s="221"/>
      <c r="X1" s="221"/>
      <c r="Y1" s="221"/>
      <c r="Z1" s="221"/>
      <c r="AA1" s="221"/>
      <c r="AB1" s="221"/>
      <c r="AC1" s="221"/>
      <c r="AD1" s="221"/>
      <c r="AE1" s="221"/>
      <c r="AF1" s="221"/>
      <c r="AG1" s="221"/>
      <c r="AH1" s="221"/>
      <c r="AI1" s="221"/>
      <c r="AJ1" s="221"/>
      <c r="AK1" s="221"/>
    </row>
    <row r="2" spans="1:37" ht="23.25" customHeight="1" thickBot="1" x14ac:dyDescent="0.3">
      <c r="A2" s="183"/>
      <c r="B2" s="190"/>
      <c r="C2" s="190"/>
      <c r="D2" s="190"/>
      <c r="E2" s="190"/>
      <c r="F2" s="192"/>
      <c r="G2" s="221"/>
      <c r="H2" s="1"/>
      <c r="I2" s="2">
        <v>1</v>
      </c>
      <c r="J2" s="2">
        <v>3</v>
      </c>
      <c r="K2" s="2">
        <v>4</v>
      </c>
      <c r="L2" s="2">
        <v>6</v>
      </c>
      <c r="M2" s="225"/>
      <c r="N2" s="5">
        <v>0.3</v>
      </c>
      <c r="O2" s="224"/>
      <c r="P2" s="221"/>
      <c r="Q2" s="221"/>
      <c r="R2" s="221"/>
      <c r="S2" s="221"/>
      <c r="T2" s="221"/>
      <c r="U2" s="221"/>
      <c r="V2" s="221"/>
      <c r="W2" s="221"/>
      <c r="X2" s="221"/>
      <c r="Y2" s="221"/>
      <c r="Z2" s="221"/>
      <c r="AA2" s="221"/>
      <c r="AB2" s="221"/>
      <c r="AC2" s="221"/>
      <c r="AD2" s="221"/>
      <c r="AE2" s="221"/>
      <c r="AF2" s="221"/>
      <c r="AG2" s="221"/>
      <c r="AH2" s="221"/>
      <c r="AI2" s="221"/>
      <c r="AJ2" s="221"/>
      <c r="AK2" s="221"/>
    </row>
    <row r="3" spans="1:37" ht="22.5" customHeight="1" thickTop="1" thickBot="1" x14ac:dyDescent="0.3">
      <c r="A3" s="183"/>
      <c r="B3" s="202" t="s">
        <v>20</v>
      </c>
      <c r="C3" s="202"/>
      <c r="D3" s="202"/>
      <c r="E3" s="202"/>
      <c r="F3" s="202"/>
      <c r="G3" s="221"/>
      <c r="H3" s="6" t="s">
        <v>13</v>
      </c>
      <c r="I3" s="7">
        <v>35</v>
      </c>
      <c r="J3" s="7">
        <v>70</v>
      </c>
      <c r="K3" s="16">
        <f>J3+I3</f>
        <v>105</v>
      </c>
      <c r="L3" s="16">
        <f>J3+J3</f>
        <v>140</v>
      </c>
      <c r="M3" s="8">
        <v>379</v>
      </c>
      <c r="N3" s="17">
        <f t="shared" ref="N3:N5" si="0">$N$2</f>
        <v>0.3</v>
      </c>
      <c r="O3" s="18">
        <f>ROUNDDOWN(M3*N3,0)</f>
        <v>113</v>
      </c>
      <c r="P3" s="221"/>
      <c r="Q3" s="221"/>
      <c r="R3" s="221"/>
      <c r="S3" s="221"/>
      <c r="T3" s="221"/>
      <c r="U3" s="221"/>
      <c r="V3" s="221"/>
      <c r="W3" s="221"/>
      <c r="X3" s="221"/>
      <c r="Y3" s="221"/>
      <c r="Z3" s="221"/>
      <c r="AA3" s="221"/>
      <c r="AB3" s="221"/>
      <c r="AC3" s="221"/>
      <c r="AD3" s="221"/>
      <c r="AE3" s="221"/>
      <c r="AF3" s="221"/>
      <c r="AG3" s="221"/>
      <c r="AH3" s="221"/>
      <c r="AI3" s="221"/>
      <c r="AJ3" s="221"/>
      <c r="AK3" s="221"/>
    </row>
    <row r="4" spans="1:37" ht="19.5" customHeight="1" thickBot="1" x14ac:dyDescent="0.3">
      <c r="A4" s="183"/>
      <c r="B4" s="124"/>
      <c r="C4" s="200" t="str">
        <f>IF(B4=0, "  ←   Επιλέξτε εδώ","                                                                         √")</f>
        <v xml:space="preserve">  ←   Επιλέξτε εδώ</v>
      </c>
      <c r="D4" s="201"/>
      <c r="E4" s="201"/>
      <c r="F4" s="201"/>
      <c r="G4" s="221"/>
      <c r="H4" s="4" t="s">
        <v>8</v>
      </c>
      <c r="I4" s="8">
        <v>45</v>
      </c>
      <c r="J4" s="8">
        <v>90</v>
      </c>
      <c r="K4" s="16">
        <f t="shared" ref="K4:K11" si="1">J4+I4</f>
        <v>135</v>
      </c>
      <c r="L4" s="16">
        <f t="shared" ref="L4:L11" si="2">J4+J4</f>
        <v>180</v>
      </c>
      <c r="M4" s="8">
        <v>429</v>
      </c>
      <c r="N4" s="17">
        <f t="shared" si="0"/>
        <v>0.3</v>
      </c>
      <c r="O4" s="18">
        <f>ROUNDDOWN(M4*N4,0)</f>
        <v>128</v>
      </c>
      <c r="P4" s="221"/>
      <c r="Q4" s="221"/>
      <c r="R4" s="221"/>
      <c r="S4" s="221"/>
      <c r="T4" s="221"/>
      <c r="U4" s="221"/>
      <c r="V4" s="221"/>
      <c r="W4" s="221"/>
      <c r="X4" s="221"/>
      <c r="Y4" s="221"/>
      <c r="Z4" s="221"/>
      <c r="AA4" s="221"/>
      <c r="AB4" s="221"/>
      <c r="AC4" s="221"/>
      <c r="AD4" s="221"/>
      <c r="AE4" s="221"/>
      <c r="AF4" s="221"/>
      <c r="AG4" s="221"/>
      <c r="AH4" s="221"/>
      <c r="AI4" s="221"/>
      <c r="AJ4" s="221"/>
      <c r="AK4" s="221"/>
    </row>
    <row r="5" spans="1:37" ht="18.75" customHeight="1" x14ac:dyDescent="0.3">
      <c r="A5" s="183"/>
      <c r="B5" s="205"/>
      <c r="C5" s="205"/>
      <c r="D5" s="205"/>
      <c r="E5" s="205"/>
      <c r="F5" s="205"/>
      <c r="G5" s="221"/>
      <c r="H5" s="4" t="s">
        <v>9</v>
      </c>
      <c r="I5" s="8">
        <v>55</v>
      </c>
      <c r="J5" s="8">
        <v>110</v>
      </c>
      <c r="K5" s="16">
        <f t="shared" si="1"/>
        <v>165</v>
      </c>
      <c r="L5" s="16">
        <f t="shared" si="2"/>
        <v>220</v>
      </c>
      <c r="M5" s="8">
        <v>639</v>
      </c>
      <c r="N5" s="17">
        <f t="shared" si="0"/>
        <v>0.3</v>
      </c>
      <c r="O5" s="18">
        <f>ROUNDDOWN(M5*N5,0)</f>
        <v>191</v>
      </c>
      <c r="P5" s="221"/>
      <c r="Q5" s="221"/>
      <c r="R5" s="221"/>
      <c r="S5" s="221"/>
      <c r="T5" s="221"/>
      <c r="U5" s="221"/>
      <c r="V5" s="221"/>
      <c r="W5" s="221"/>
      <c r="X5" s="221"/>
      <c r="Y5" s="221"/>
      <c r="Z5" s="221"/>
      <c r="AA5" s="221"/>
      <c r="AB5" s="221"/>
      <c r="AC5" s="221"/>
      <c r="AD5" s="221"/>
      <c r="AE5" s="221"/>
      <c r="AF5" s="221"/>
      <c r="AG5" s="221"/>
      <c r="AH5" s="221"/>
      <c r="AI5" s="221"/>
      <c r="AJ5" s="221"/>
      <c r="AK5" s="221"/>
    </row>
    <row r="6" spans="1:37" ht="19.5" customHeight="1" thickBot="1" x14ac:dyDescent="0.3">
      <c r="A6" s="183"/>
      <c r="B6" s="202" t="s">
        <v>25</v>
      </c>
      <c r="C6" s="202"/>
      <c r="D6" s="202"/>
      <c r="E6" s="202"/>
      <c r="F6" s="202"/>
      <c r="G6" s="221"/>
      <c r="I6" s="8"/>
      <c r="J6" s="8"/>
      <c r="K6" s="7"/>
      <c r="L6" s="7"/>
      <c r="M6" s="8"/>
      <c r="N6" s="9"/>
      <c r="O6" s="8"/>
      <c r="P6" s="221"/>
      <c r="Q6" s="221"/>
      <c r="R6" s="221"/>
      <c r="S6" s="221"/>
      <c r="T6" s="221"/>
      <c r="U6" s="221"/>
      <c r="V6" s="221"/>
      <c r="W6" s="221"/>
      <c r="X6" s="221"/>
      <c r="Y6" s="221"/>
      <c r="Z6" s="221"/>
      <c r="AA6" s="221"/>
      <c r="AB6" s="221"/>
      <c r="AC6" s="221"/>
      <c r="AD6" s="221"/>
      <c r="AE6" s="221"/>
      <c r="AF6" s="221"/>
      <c r="AG6" s="221"/>
      <c r="AH6" s="221"/>
      <c r="AI6" s="221"/>
      <c r="AJ6" s="221"/>
      <c r="AK6" s="221"/>
    </row>
    <row r="7" spans="1:37" ht="19.5" customHeight="1" thickBot="1" x14ac:dyDescent="0.3">
      <c r="A7" s="183"/>
      <c r="B7" s="124"/>
      <c r="C7" s="200" t="str">
        <f>IF(B7=0, "  ←   Επιλέξτε εδώ","                                                                         √")</f>
        <v xml:space="preserve">  ←   Επιλέξτε εδώ</v>
      </c>
      <c r="D7" s="201"/>
      <c r="E7" s="201"/>
      <c r="F7" s="201"/>
      <c r="G7" s="221"/>
      <c r="H7" s="6" t="s">
        <v>11</v>
      </c>
      <c r="I7" s="8">
        <v>25</v>
      </c>
      <c r="J7" s="8">
        <v>50</v>
      </c>
      <c r="K7" s="16">
        <f t="shared" si="1"/>
        <v>75</v>
      </c>
      <c r="L7" s="16">
        <f t="shared" si="2"/>
        <v>100</v>
      </c>
      <c r="M7" s="8">
        <v>127</v>
      </c>
      <c r="N7" s="9"/>
      <c r="O7" s="8"/>
      <c r="P7" s="221"/>
      <c r="Q7" s="221"/>
      <c r="R7" s="221"/>
      <c r="S7" s="221"/>
      <c r="T7" s="221"/>
      <c r="U7" s="221"/>
      <c r="V7" s="221"/>
      <c r="W7" s="221"/>
      <c r="X7" s="221"/>
      <c r="Y7" s="221"/>
      <c r="Z7" s="221"/>
      <c r="AA7" s="221"/>
      <c r="AB7" s="221"/>
      <c r="AC7" s="221"/>
      <c r="AD7" s="221"/>
      <c r="AE7" s="221"/>
      <c r="AF7" s="221"/>
      <c r="AG7" s="221"/>
      <c r="AH7" s="221"/>
      <c r="AI7" s="221"/>
      <c r="AJ7" s="221"/>
      <c r="AK7" s="221"/>
    </row>
    <row r="8" spans="1:37" ht="18.75" customHeight="1" x14ac:dyDescent="0.3">
      <c r="A8" s="183"/>
      <c r="B8" s="205"/>
      <c r="C8" s="205"/>
      <c r="D8" s="205"/>
      <c r="E8" s="205"/>
      <c r="F8" s="205"/>
      <c r="G8" s="221"/>
      <c r="H8" s="6" t="s">
        <v>12</v>
      </c>
      <c r="I8" s="8">
        <v>15</v>
      </c>
      <c r="J8" s="8">
        <v>30</v>
      </c>
      <c r="K8" s="16">
        <f t="shared" si="1"/>
        <v>45</v>
      </c>
      <c r="L8" s="16">
        <f t="shared" si="2"/>
        <v>60</v>
      </c>
      <c r="M8" s="8">
        <v>49</v>
      </c>
      <c r="N8" s="9"/>
      <c r="O8" s="8"/>
      <c r="P8" s="221"/>
      <c r="Q8" s="221"/>
      <c r="R8" s="221"/>
      <c r="S8" s="221"/>
      <c r="T8" s="221"/>
      <c r="U8" s="221"/>
      <c r="V8" s="221"/>
      <c r="W8" s="221"/>
      <c r="X8" s="221"/>
      <c r="Y8" s="221"/>
      <c r="Z8" s="221"/>
      <c r="AA8" s="221"/>
      <c r="AB8" s="221"/>
      <c r="AC8" s="221"/>
      <c r="AD8" s="221"/>
      <c r="AE8" s="221"/>
      <c r="AF8" s="221"/>
      <c r="AG8" s="221"/>
      <c r="AH8" s="221"/>
      <c r="AI8" s="221"/>
      <c r="AJ8" s="221"/>
      <c r="AK8" s="221"/>
    </row>
    <row r="9" spans="1:37" ht="19.5" customHeight="1" thickBot="1" x14ac:dyDescent="0.3">
      <c r="A9" s="183"/>
      <c r="B9" s="202" t="s">
        <v>187</v>
      </c>
      <c r="C9" s="202"/>
      <c r="D9" s="202"/>
      <c r="E9" s="202"/>
      <c r="F9" s="202"/>
      <c r="G9" s="221"/>
      <c r="I9" s="8"/>
      <c r="J9" s="8"/>
      <c r="K9" s="7"/>
      <c r="L9" s="7"/>
      <c r="M9" s="8"/>
      <c r="N9" s="9"/>
      <c r="O9" s="8"/>
      <c r="P9" s="221"/>
      <c r="Q9" s="221"/>
      <c r="R9" s="221"/>
      <c r="S9" s="221"/>
      <c r="T9" s="221"/>
      <c r="U9" s="221"/>
      <c r="V9" s="221"/>
      <c r="W9" s="221"/>
      <c r="X9" s="221"/>
      <c r="Y9" s="221"/>
      <c r="Z9" s="221"/>
      <c r="AA9" s="221"/>
      <c r="AB9" s="221"/>
      <c r="AC9" s="221"/>
      <c r="AD9" s="221"/>
      <c r="AE9" s="221"/>
      <c r="AF9" s="221"/>
      <c r="AG9" s="221"/>
      <c r="AH9" s="221"/>
      <c r="AI9" s="221"/>
      <c r="AJ9" s="221"/>
      <c r="AK9" s="221"/>
    </row>
    <row r="10" spans="1:37" ht="19.5" customHeight="1" thickBot="1" x14ac:dyDescent="0.3">
      <c r="A10" s="183"/>
      <c r="B10" s="124"/>
      <c r="C10" s="200" t="str">
        <f>IF(B10=0, "  ←   Επιλέξτε εδώ","                                                                         √")</f>
        <v xml:space="preserve">  ←   Επιλέξτε εδώ</v>
      </c>
      <c r="D10" s="201"/>
      <c r="E10" s="201"/>
      <c r="F10" s="201"/>
      <c r="G10" s="221"/>
      <c r="I10" s="8"/>
      <c r="J10" s="8"/>
      <c r="K10" s="7"/>
      <c r="L10" s="7"/>
      <c r="M10" s="8"/>
      <c r="N10" s="9"/>
      <c r="O10" s="8"/>
      <c r="P10" s="221"/>
      <c r="Q10" s="221"/>
      <c r="R10" s="221"/>
      <c r="S10" s="221"/>
      <c r="T10" s="221"/>
      <c r="U10" s="221"/>
      <c r="V10" s="221"/>
      <c r="W10" s="221"/>
      <c r="X10" s="221"/>
      <c r="Y10" s="221"/>
      <c r="Z10" s="221"/>
      <c r="AA10" s="221"/>
      <c r="AB10" s="221"/>
      <c r="AC10" s="221"/>
      <c r="AD10" s="221"/>
      <c r="AE10" s="221"/>
      <c r="AF10" s="221"/>
      <c r="AG10" s="221"/>
      <c r="AH10" s="221"/>
      <c r="AI10" s="221"/>
      <c r="AJ10" s="221"/>
      <c r="AK10" s="221"/>
    </row>
    <row r="11" spans="1:37" ht="18.75" customHeight="1" x14ac:dyDescent="0.3">
      <c r="A11" s="183"/>
      <c r="B11" s="205"/>
      <c r="C11" s="205"/>
      <c r="D11" s="205"/>
      <c r="E11" s="205"/>
      <c r="F11" s="205"/>
      <c r="G11" s="221"/>
      <c r="H11" s="4" t="s">
        <v>10</v>
      </c>
      <c r="I11" s="8">
        <v>10</v>
      </c>
      <c r="J11" s="8">
        <v>20</v>
      </c>
      <c r="K11" s="16">
        <f t="shared" si="1"/>
        <v>30</v>
      </c>
      <c r="L11" s="16">
        <f t="shared" si="2"/>
        <v>40</v>
      </c>
      <c r="M11" s="8">
        <v>52</v>
      </c>
      <c r="N11" s="9"/>
      <c r="O11" s="8"/>
      <c r="P11" s="221"/>
      <c r="Q11" s="221"/>
      <c r="R11" s="221"/>
      <c r="S11" s="221"/>
      <c r="T11" s="221"/>
      <c r="U11" s="221"/>
      <c r="V11" s="221"/>
      <c r="W11" s="221"/>
      <c r="X11" s="221"/>
      <c r="Y11" s="221"/>
      <c r="Z11" s="221"/>
      <c r="AA11" s="221"/>
      <c r="AB11" s="221"/>
      <c r="AC11" s="221"/>
      <c r="AD11" s="221"/>
      <c r="AE11" s="221"/>
      <c r="AF11" s="221"/>
      <c r="AG11" s="221"/>
      <c r="AH11" s="221"/>
      <c r="AI11" s="221"/>
      <c r="AJ11" s="221"/>
      <c r="AK11" s="221"/>
    </row>
    <row r="12" spans="1:37" ht="19.5" customHeight="1" thickBot="1" x14ac:dyDescent="0.3">
      <c r="A12" s="183"/>
      <c r="B12" s="202" t="s">
        <v>30</v>
      </c>
      <c r="C12" s="202"/>
      <c r="D12" s="202"/>
      <c r="E12" s="202"/>
      <c r="F12" s="202"/>
      <c r="G12" s="221"/>
      <c r="M12" s="10"/>
      <c r="N12" s="10"/>
      <c r="O12" s="10"/>
      <c r="P12" s="221"/>
      <c r="Q12" s="221"/>
      <c r="R12" s="221"/>
      <c r="S12" s="221"/>
      <c r="T12" s="221"/>
      <c r="U12" s="221"/>
      <c r="V12" s="221"/>
      <c r="W12" s="221"/>
      <c r="X12" s="221"/>
      <c r="Y12" s="221"/>
      <c r="Z12" s="221"/>
      <c r="AA12" s="221"/>
      <c r="AB12" s="221"/>
      <c r="AC12" s="221"/>
      <c r="AD12" s="221"/>
      <c r="AE12" s="221"/>
      <c r="AF12" s="221"/>
      <c r="AG12" s="221"/>
      <c r="AH12" s="221"/>
      <c r="AI12" s="221"/>
      <c r="AJ12" s="221"/>
      <c r="AK12" s="221"/>
    </row>
    <row r="13" spans="1:37" ht="19.5" customHeight="1" thickBot="1" x14ac:dyDescent="0.3">
      <c r="A13" s="183"/>
      <c r="B13" s="124"/>
      <c r="C13" s="200" t="str">
        <f>IF(B13=0, "  ←   Επιλέξτε εδώ","                                                                         √")</f>
        <v xml:space="preserve">  ←   Επιλέξτε εδώ</v>
      </c>
      <c r="D13" s="201"/>
      <c r="E13" s="201"/>
      <c r="F13" s="201"/>
      <c r="G13" s="221"/>
      <c r="M13" s="10"/>
      <c r="N13" s="10"/>
      <c r="O13" s="10"/>
      <c r="P13" s="221"/>
      <c r="Q13" s="221"/>
      <c r="R13" s="221"/>
      <c r="S13" s="221"/>
      <c r="T13" s="221"/>
      <c r="U13" s="221"/>
      <c r="V13" s="221"/>
      <c r="W13" s="221"/>
      <c r="X13" s="221"/>
      <c r="Y13" s="221"/>
      <c r="Z13" s="221"/>
      <c r="AA13" s="221"/>
      <c r="AB13" s="221"/>
      <c r="AC13" s="221"/>
      <c r="AD13" s="221"/>
      <c r="AE13" s="221"/>
      <c r="AF13" s="221"/>
      <c r="AG13" s="221"/>
      <c r="AH13" s="221"/>
      <c r="AI13" s="221"/>
      <c r="AJ13" s="221"/>
      <c r="AK13" s="221"/>
    </row>
    <row r="14" spans="1:37" ht="18.75" customHeight="1" x14ac:dyDescent="0.3">
      <c r="A14" s="183"/>
      <c r="B14" s="205"/>
      <c r="C14" s="205"/>
      <c r="D14" s="205"/>
      <c r="E14" s="205"/>
      <c r="F14" s="205"/>
      <c r="G14" s="221"/>
      <c r="M14" s="10"/>
      <c r="N14" s="10"/>
      <c r="O14" s="10"/>
      <c r="P14" s="221"/>
      <c r="Q14" s="221"/>
      <c r="R14" s="221"/>
      <c r="S14" s="221"/>
      <c r="T14" s="221"/>
      <c r="U14" s="221"/>
      <c r="V14" s="221"/>
      <c r="W14" s="221"/>
      <c r="X14" s="221"/>
      <c r="Y14" s="221"/>
      <c r="Z14" s="221"/>
      <c r="AA14" s="221"/>
      <c r="AB14" s="221"/>
      <c r="AC14" s="221"/>
      <c r="AD14" s="221"/>
      <c r="AE14" s="221"/>
      <c r="AF14" s="221"/>
      <c r="AG14" s="221"/>
      <c r="AH14" s="221"/>
      <c r="AI14" s="221"/>
      <c r="AJ14" s="221"/>
      <c r="AK14" s="221"/>
    </row>
    <row r="15" spans="1:37" ht="19.5" customHeight="1" thickBot="1" x14ac:dyDescent="0.3">
      <c r="A15" s="183"/>
      <c r="B15" s="202" t="s">
        <v>27</v>
      </c>
      <c r="C15" s="202"/>
      <c r="D15" s="202"/>
      <c r="E15" s="202"/>
      <c r="F15" s="202"/>
      <c r="G15" s="221"/>
      <c r="M15" s="10"/>
      <c r="N15" s="10"/>
      <c r="O15" s="10"/>
      <c r="P15" s="221"/>
      <c r="Q15" s="221"/>
      <c r="R15" s="221"/>
      <c r="S15" s="221"/>
      <c r="T15" s="221"/>
      <c r="U15" s="221"/>
      <c r="V15" s="221"/>
      <c r="W15" s="221"/>
      <c r="X15" s="221"/>
      <c r="Y15" s="221"/>
      <c r="Z15" s="221"/>
      <c r="AA15" s="221"/>
      <c r="AB15" s="221"/>
      <c r="AC15" s="221"/>
      <c r="AD15" s="221"/>
      <c r="AE15" s="221"/>
      <c r="AF15" s="221"/>
      <c r="AG15" s="221"/>
      <c r="AH15" s="221"/>
      <c r="AI15" s="221"/>
      <c r="AJ15" s="221"/>
      <c r="AK15" s="221"/>
    </row>
    <row r="16" spans="1:37" ht="19.5" customHeight="1" thickBot="1" x14ac:dyDescent="0.3">
      <c r="A16" s="183"/>
      <c r="B16" s="124"/>
      <c r="C16" s="200" t="str">
        <f>IF(B16=0, "  ←   Επιλέξτε εδώ","                                                                         √")</f>
        <v xml:space="preserve">  ←   Επιλέξτε εδώ</v>
      </c>
      <c r="D16" s="201"/>
      <c r="E16" s="201"/>
      <c r="F16" s="201"/>
      <c r="G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row>
    <row r="17" spans="1:37" ht="18.75" customHeight="1" x14ac:dyDescent="0.3">
      <c r="A17" s="183"/>
      <c r="B17" s="205"/>
      <c r="C17" s="205"/>
      <c r="D17" s="205"/>
      <c r="E17" s="205"/>
      <c r="F17" s="205"/>
      <c r="G17" s="221"/>
      <c r="H17" s="4" t="s">
        <v>13</v>
      </c>
      <c r="I17" s="19">
        <f>IF(E30=I2,I3,J3)*D30</f>
        <v>0</v>
      </c>
      <c r="J17" s="19">
        <f>SUMIFS(J30:J33,I30:I33,C30,H30:H33,E30)</f>
        <v>0</v>
      </c>
      <c r="L17" s="4">
        <v>1</v>
      </c>
      <c r="M17" s="4" t="s">
        <v>28</v>
      </c>
      <c r="P17" s="221"/>
      <c r="Q17" s="221"/>
      <c r="R17" s="221"/>
      <c r="S17" s="221"/>
      <c r="T17" s="221"/>
      <c r="U17" s="221"/>
      <c r="V17" s="221"/>
      <c r="W17" s="221"/>
      <c r="X17" s="221"/>
      <c r="Y17" s="221"/>
      <c r="Z17" s="221"/>
      <c r="AA17" s="221"/>
      <c r="AB17" s="221"/>
      <c r="AC17" s="221"/>
      <c r="AD17" s="221"/>
      <c r="AE17" s="221"/>
      <c r="AF17" s="221"/>
      <c r="AG17" s="221"/>
      <c r="AH17" s="221"/>
      <c r="AI17" s="221"/>
      <c r="AJ17" s="221"/>
      <c r="AK17" s="221"/>
    </row>
    <row r="18" spans="1:37" ht="19.5" customHeight="1" thickBot="1" x14ac:dyDescent="0.3">
      <c r="A18" s="183"/>
      <c r="B18" s="202" t="s">
        <v>31</v>
      </c>
      <c r="C18" s="202"/>
      <c r="D18" s="202"/>
      <c r="E18" s="202"/>
      <c r="F18" s="202"/>
      <c r="G18" s="221"/>
      <c r="H18" s="4" t="s">
        <v>8</v>
      </c>
      <c r="I18" s="19">
        <f>IF(E30=I2,I4,J4)*D30</f>
        <v>0</v>
      </c>
      <c r="J18" s="19">
        <f>SUMIFS(J37:J46,I37:I46,C30,H37:H46,E30)</f>
        <v>0</v>
      </c>
      <c r="L18" s="4">
        <v>2</v>
      </c>
      <c r="M18" s="4" t="s">
        <v>29</v>
      </c>
      <c r="P18" s="221"/>
      <c r="Q18" s="221"/>
      <c r="R18" s="221"/>
      <c r="S18" s="221"/>
      <c r="T18" s="221"/>
      <c r="U18" s="221"/>
      <c r="V18" s="221"/>
      <c r="W18" s="221"/>
      <c r="X18" s="221"/>
      <c r="Y18" s="221"/>
      <c r="Z18" s="221"/>
      <c r="AA18" s="221"/>
      <c r="AB18" s="221"/>
      <c r="AC18" s="221"/>
      <c r="AD18" s="221"/>
      <c r="AE18" s="221"/>
      <c r="AF18" s="221"/>
      <c r="AG18" s="221"/>
      <c r="AH18" s="221"/>
      <c r="AI18" s="221"/>
      <c r="AJ18" s="221"/>
      <c r="AK18" s="221"/>
    </row>
    <row r="19" spans="1:37" ht="19.5" customHeight="1" thickBot="1" x14ac:dyDescent="0.3">
      <c r="A19" s="183"/>
      <c r="B19" s="124"/>
      <c r="C19" s="200" t="str">
        <f>IF(B19=0, "  ←   Επιλέξτε εδώ","                                                                         √")</f>
        <v xml:space="preserve">  ←   Επιλέξτε εδώ</v>
      </c>
      <c r="D19" s="201"/>
      <c r="E19" s="201"/>
      <c r="F19" s="201"/>
      <c r="G19" s="221"/>
      <c r="H19" s="4" t="s">
        <v>9</v>
      </c>
      <c r="I19" s="19">
        <f>IF(E30=I2,I5,J5)*D30</f>
        <v>0</v>
      </c>
      <c r="J19" s="19">
        <f>SUMIFS(J51:J54,I51:I54,C30,H51:H54,E30)</f>
        <v>0</v>
      </c>
      <c r="L19" s="4">
        <v>3</v>
      </c>
      <c r="P19" s="221"/>
      <c r="Q19" s="221"/>
      <c r="R19" s="221"/>
      <c r="S19" s="221"/>
      <c r="T19" s="221"/>
      <c r="U19" s="221"/>
      <c r="V19" s="221"/>
      <c r="W19" s="221"/>
      <c r="X19" s="221"/>
      <c r="Y19" s="221"/>
      <c r="Z19" s="221"/>
      <c r="AA19" s="221"/>
      <c r="AB19" s="221"/>
      <c r="AC19" s="221"/>
      <c r="AD19" s="221"/>
      <c r="AE19" s="221"/>
      <c r="AF19" s="221"/>
      <c r="AG19" s="221"/>
      <c r="AH19" s="221"/>
      <c r="AI19" s="221"/>
      <c r="AJ19" s="221"/>
      <c r="AK19" s="221"/>
    </row>
    <row r="20" spans="1:37" ht="18.75" customHeight="1" x14ac:dyDescent="0.3">
      <c r="A20" s="183"/>
      <c r="B20" s="205"/>
      <c r="C20" s="205"/>
      <c r="D20" s="205"/>
      <c r="E20" s="205"/>
      <c r="F20" s="205"/>
      <c r="G20" s="221"/>
      <c r="I20" s="8"/>
      <c r="J20" s="8"/>
      <c r="L20" s="4">
        <v>4</v>
      </c>
      <c r="P20" s="221"/>
      <c r="Q20" s="221"/>
      <c r="R20" s="221"/>
      <c r="S20" s="221"/>
      <c r="T20" s="221"/>
      <c r="U20" s="221"/>
      <c r="V20" s="221"/>
      <c r="W20" s="221"/>
      <c r="X20" s="221"/>
      <c r="Y20" s="221"/>
      <c r="Z20" s="221"/>
      <c r="AA20" s="221"/>
      <c r="AB20" s="221"/>
      <c r="AC20" s="221"/>
      <c r="AD20" s="221"/>
      <c r="AE20" s="221"/>
      <c r="AF20" s="221"/>
      <c r="AG20" s="221"/>
      <c r="AH20" s="221"/>
      <c r="AI20" s="221"/>
      <c r="AJ20" s="221"/>
      <c r="AK20" s="221"/>
    </row>
    <row r="21" spans="1:37" ht="19.5" customHeight="1" thickBot="1" x14ac:dyDescent="0.3">
      <c r="A21" s="183"/>
      <c r="B21" s="202" t="s">
        <v>26</v>
      </c>
      <c r="C21" s="202"/>
      <c r="D21" s="202"/>
      <c r="E21" s="202"/>
      <c r="F21" s="202"/>
      <c r="G21" s="221"/>
      <c r="H21" s="4" t="s">
        <v>11</v>
      </c>
      <c r="I21" s="19">
        <f>IF(E31=I2,I7,J7)*D31</f>
        <v>0</v>
      </c>
      <c r="J21" s="19">
        <f>SUMIFS(J55:J58,I55:I58,C31,H55:H58,E30)</f>
        <v>0</v>
      </c>
      <c r="P21" s="221"/>
      <c r="Q21" s="221"/>
      <c r="R21" s="221"/>
      <c r="S21" s="221"/>
      <c r="T21" s="221"/>
      <c r="U21" s="221"/>
      <c r="V21" s="221"/>
      <c r="W21" s="221"/>
      <c r="X21" s="221"/>
      <c r="Y21" s="221"/>
      <c r="Z21" s="221"/>
      <c r="AA21" s="221"/>
      <c r="AB21" s="221"/>
      <c r="AC21" s="221"/>
      <c r="AD21" s="221"/>
      <c r="AE21" s="221"/>
      <c r="AF21" s="221"/>
      <c r="AG21" s="221"/>
      <c r="AH21" s="221"/>
      <c r="AI21" s="221"/>
      <c r="AJ21" s="221"/>
      <c r="AK21" s="221"/>
    </row>
    <row r="22" spans="1:37" ht="20.25" customHeight="1" thickBot="1" x14ac:dyDescent="0.35">
      <c r="A22" s="183"/>
      <c r="B22" s="21" t="s">
        <v>69</v>
      </c>
      <c r="C22" s="125"/>
      <c r="D22" s="163">
        <f>C22</f>
        <v>0</v>
      </c>
      <c r="E22" s="159" t="str">
        <f>IF(C22=0, "  ←   Επιλέξτε εδώ","                                                   √")</f>
        <v xml:space="preserve">  ←   Επιλέξτε εδώ</v>
      </c>
      <c r="G22" s="221"/>
      <c r="H22" s="4" t="s">
        <v>12</v>
      </c>
      <c r="I22" s="19">
        <f>IF(E31=I2,I8,J8)*D31</f>
        <v>0</v>
      </c>
      <c r="J22" s="19">
        <f>SUMIFS(J59:J62,I59:I62,C31,H59:H62,E30)</f>
        <v>0</v>
      </c>
      <c r="P22" s="221"/>
      <c r="Q22" s="221"/>
      <c r="R22" s="221"/>
      <c r="S22" s="221"/>
      <c r="T22" s="221"/>
      <c r="U22" s="221"/>
      <c r="V22" s="221"/>
      <c r="W22" s="221"/>
      <c r="X22" s="221"/>
      <c r="Y22" s="221"/>
      <c r="Z22" s="221"/>
      <c r="AA22" s="221"/>
      <c r="AB22" s="221"/>
      <c r="AC22" s="221"/>
      <c r="AD22" s="221"/>
      <c r="AE22" s="221"/>
      <c r="AF22" s="221"/>
      <c r="AG22" s="221"/>
      <c r="AH22" s="221"/>
      <c r="AI22" s="221"/>
      <c r="AJ22" s="221"/>
      <c r="AK22" s="221"/>
    </row>
    <row r="23" spans="1:37" ht="15" hidden="1" customHeight="1" x14ac:dyDescent="0.3">
      <c r="A23" s="183"/>
      <c r="B23" s="207"/>
      <c r="C23" s="207"/>
      <c r="D23" s="207"/>
      <c r="E23" s="207"/>
      <c r="F23" s="207"/>
      <c r="G23" s="221"/>
      <c r="I23" s="8"/>
      <c r="J23" s="8"/>
      <c r="L23" s="4">
        <v>1</v>
      </c>
      <c r="P23" s="221"/>
      <c r="Q23" s="221"/>
      <c r="R23" s="221"/>
      <c r="S23" s="221"/>
      <c r="T23" s="221"/>
      <c r="U23" s="221"/>
      <c r="V23" s="221"/>
      <c r="W23" s="221"/>
      <c r="X23" s="221"/>
      <c r="Y23" s="221"/>
      <c r="Z23" s="221"/>
      <c r="AA23" s="221"/>
      <c r="AB23" s="221"/>
      <c r="AC23" s="221"/>
      <c r="AD23" s="221"/>
      <c r="AE23" s="221"/>
      <c r="AF23" s="221"/>
      <c r="AG23" s="221"/>
      <c r="AH23" s="221"/>
      <c r="AI23" s="221"/>
      <c r="AJ23" s="221"/>
      <c r="AK23" s="221"/>
    </row>
    <row r="24" spans="1:37" ht="19.5" hidden="1" customHeight="1" x14ac:dyDescent="0.25">
      <c r="A24" s="183"/>
      <c r="D24" s="207"/>
      <c r="E24" s="207"/>
      <c r="F24" s="207"/>
      <c r="G24" s="221"/>
      <c r="H24" s="4" t="s">
        <v>10</v>
      </c>
      <c r="I24" s="19">
        <f>IF(E32=I2,I11,J11)*D32</f>
        <v>0</v>
      </c>
      <c r="J24" s="19">
        <f>SUMIFS(J63:J66,I63:I66,C32,H63:H66,E30)</f>
        <v>0</v>
      </c>
      <c r="L24" s="4">
        <v>3</v>
      </c>
      <c r="P24" s="221"/>
      <c r="Q24" s="221"/>
      <c r="R24" s="221"/>
      <c r="S24" s="221"/>
      <c r="T24" s="221"/>
      <c r="U24" s="221"/>
      <c r="V24" s="221"/>
      <c r="W24" s="221"/>
      <c r="X24" s="221"/>
      <c r="Y24" s="221"/>
      <c r="Z24" s="221"/>
      <c r="AA24" s="221"/>
      <c r="AB24" s="221"/>
      <c r="AC24" s="221"/>
      <c r="AD24" s="221"/>
      <c r="AE24" s="221"/>
      <c r="AF24" s="221"/>
      <c r="AG24" s="221"/>
      <c r="AH24" s="221"/>
      <c r="AI24" s="221"/>
      <c r="AJ24" s="221"/>
      <c r="AK24" s="221"/>
    </row>
    <row r="25" spans="1:37" ht="19.5" hidden="1" customHeight="1" x14ac:dyDescent="0.25">
      <c r="A25" s="183"/>
      <c r="D25" s="207"/>
      <c r="E25" s="207"/>
      <c r="F25" s="207"/>
      <c r="G25" s="221"/>
      <c r="L25" s="4">
        <v>4</v>
      </c>
      <c r="P25" s="221"/>
      <c r="Q25" s="221"/>
      <c r="R25" s="221"/>
      <c r="S25" s="221"/>
      <c r="T25" s="221"/>
      <c r="U25" s="221"/>
      <c r="V25" s="221"/>
      <c r="W25" s="221"/>
      <c r="X25" s="221"/>
      <c r="Y25" s="221"/>
      <c r="Z25" s="221"/>
      <c r="AA25" s="221"/>
      <c r="AB25" s="221"/>
      <c r="AC25" s="221"/>
      <c r="AD25" s="221"/>
      <c r="AE25" s="221"/>
      <c r="AF25" s="221"/>
      <c r="AG25" s="221"/>
      <c r="AH25" s="221"/>
      <c r="AI25" s="221"/>
      <c r="AJ25" s="221"/>
      <c r="AK25" s="221"/>
    </row>
    <row r="26" spans="1:37" ht="19.5" customHeight="1" thickBot="1" x14ac:dyDescent="0.35">
      <c r="A26" s="183"/>
      <c r="B26" s="21" t="s">
        <v>21</v>
      </c>
      <c r="C26" s="125"/>
      <c r="D26" s="163">
        <f>C26</f>
        <v>0</v>
      </c>
      <c r="E26" s="159" t="str">
        <f>IF(C26=0, "  ←   Επιλέξτε εδώ","                                                   √")</f>
        <v xml:space="preserve">  ←   Επιλέξτε εδώ</v>
      </c>
      <c r="F26" s="159"/>
      <c r="G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row>
    <row r="27" spans="1:37" ht="19.5" thickBot="1" x14ac:dyDescent="0.35">
      <c r="A27" s="183"/>
      <c r="B27" s="153" t="s">
        <v>205</v>
      </c>
      <c r="C27" s="154"/>
      <c r="D27" s="164"/>
      <c r="E27" s="160" t="str">
        <f>IF(C27=0, "  ←   Επιλέξτε εδώ","                                                   √")</f>
        <v xml:space="preserve">  ←   Επιλέξτε εδώ</v>
      </c>
      <c r="F27" s="160"/>
      <c r="G27" s="221"/>
      <c r="H27" s="11"/>
      <c r="I27" s="11"/>
      <c r="J27" s="11"/>
      <c r="L27" s="4">
        <v>6</v>
      </c>
      <c r="P27" s="221"/>
      <c r="Q27" s="221"/>
      <c r="R27" s="221"/>
      <c r="S27" s="221"/>
      <c r="T27" s="221"/>
      <c r="U27" s="221"/>
      <c r="V27" s="221"/>
      <c r="W27" s="221"/>
      <c r="X27" s="221"/>
      <c r="Y27" s="221"/>
      <c r="Z27" s="221"/>
      <c r="AA27" s="221"/>
      <c r="AB27" s="221"/>
      <c r="AC27" s="221"/>
      <c r="AD27" s="221"/>
      <c r="AE27" s="221"/>
      <c r="AF27" s="221"/>
      <c r="AG27" s="221"/>
      <c r="AH27" s="221"/>
      <c r="AI27" s="221"/>
      <c r="AJ27" s="221"/>
      <c r="AK27" s="221"/>
    </row>
    <row r="28" spans="1:37" ht="22.5" thickTop="1" thickBot="1" x14ac:dyDescent="0.3">
      <c r="A28" s="183"/>
      <c r="B28" s="214" t="s">
        <v>191</v>
      </c>
      <c r="C28" s="214"/>
      <c r="D28" s="214"/>
      <c r="E28" s="214"/>
      <c r="F28" s="214"/>
      <c r="G28" s="221"/>
      <c r="H28" s="12" t="s">
        <v>22</v>
      </c>
      <c r="I28" s="12" t="s">
        <v>23</v>
      </c>
      <c r="J28" s="12" t="s">
        <v>24</v>
      </c>
      <c r="L28" s="4">
        <v>0</v>
      </c>
      <c r="P28" s="221"/>
      <c r="Q28" s="221"/>
      <c r="R28" s="221"/>
      <c r="S28" s="221"/>
      <c r="T28" s="221"/>
      <c r="U28" s="221"/>
      <c r="V28" s="221"/>
      <c r="W28" s="221"/>
      <c r="X28" s="221"/>
      <c r="Y28" s="221"/>
      <c r="Z28" s="221"/>
      <c r="AA28" s="221"/>
      <c r="AB28" s="221"/>
      <c r="AC28" s="221"/>
      <c r="AD28" s="221"/>
      <c r="AE28" s="221"/>
      <c r="AF28" s="221"/>
      <c r="AG28" s="221"/>
      <c r="AH28" s="221"/>
      <c r="AI28" s="221"/>
      <c r="AJ28" s="221"/>
      <c r="AK28" s="221"/>
    </row>
    <row r="29" spans="1:37" ht="33" thickTop="1" thickBot="1" x14ac:dyDescent="0.3">
      <c r="A29" s="183"/>
      <c r="B29" s="22" t="s">
        <v>6</v>
      </c>
      <c r="C29" s="22" t="s">
        <v>1</v>
      </c>
      <c r="D29" s="22" t="s">
        <v>3</v>
      </c>
      <c r="E29" s="22" t="s">
        <v>4</v>
      </c>
      <c r="F29" s="22" t="s">
        <v>2</v>
      </c>
      <c r="G29" s="221"/>
      <c r="H29" s="13"/>
      <c r="I29" s="13"/>
      <c r="J29" s="13"/>
      <c r="P29" s="221"/>
      <c r="Q29" s="221"/>
      <c r="R29" s="221"/>
      <c r="S29" s="221"/>
      <c r="T29" s="221"/>
      <c r="U29" s="221"/>
      <c r="V29" s="221"/>
      <c r="W29" s="221"/>
      <c r="X29" s="221"/>
      <c r="Y29" s="221"/>
      <c r="Z29" s="221"/>
      <c r="AA29" s="221"/>
      <c r="AB29" s="221"/>
      <c r="AC29" s="221"/>
      <c r="AD29" s="221"/>
      <c r="AE29" s="221"/>
      <c r="AF29" s="221"/>
      <c r="AG29" s="221"/>
      <c r="AH29" s="221"/>
      <c r="AI29" s="221"/>
      <c r="AJ29" s="221"/>
      <c r="AK29" s="221"/>
    </row>
    <row r="30" spans="1:37" ht="45.75" customHeight="1" thickTop="1" x14ac:dyDescent="0.25">
      <c r="A30" s="183"/>
      <c r="B30" s="28" t="s">
        <v>5</v>
      </c>
      <c r="C30" s="118">
        <f>$B$4</f>
        <v>0</v>
      </c>
      <c r="D30" s="118">
        <f>$B$7</f>
        <v>0</v>
      </c>
      <c r="E30" s="227">
        <f>IFERROR($C$36,0)</f>
        <v>0</v>
      </c>
      <c r="F30" s="120">
        <f>SUMIF(H17:H19,C30,J17:J19)*D30</f>
        <v>0</v>
      </c>
      <c r="G30" s="221"/>
      <c r="H30" s="2">
        <v>1</v>
      </c>
      <c r="I30" s="14" t="s">
        <v>13</v>
      </c>
      <c r="J30" s="20">
        <f>I3</f>
        <v>35</v>
      </c>
      <c r="L30" s="13"/>
      <c r="M30" s="13"/>
      <c r="N30" s="13"/>
      <c r="O30" s="13"/>
      <c r="P30" s="221"/>
      <c r="Q30" s="221"/>
      <c r="R30" s="221"/>
      <c r="S30" s="221"/>
      <c r="T30" s="221"/>
      <c r="U30" s="221"/>
      <c r="V30" s="221"/>
      <c r="W30" s="221"/>
      <c r="X30" s="221"/>
      <c r="Y30" s="221"/>
      <c r="Z30" s="221"/>
      <c r="AA30" s="221"/>
      <c r="AB30" s="221"/>
      <c r="AC30" s="221"/>
      <c r="AD30" s="221"/>
      <c r="AE30" s="221"/>
      <c r="AF30" s="221"/>
      <c r="AG30" s="221"/>
      <c r="AH30" s="221"/>
      <c r="AI30" s="221"/>
      <c r="AJ30" s="221"/>
      <c r="AK30" s="221"/>
    </row>
    <row r="31" spans="1:37" ht="45.75" customHeight="1" x14ac:dyDescent="0.25">
      <c r="A31" s="183"/>
      <c r="B31" s="29" t="s">
        <v>15</v>
      </c>
      <c r="C31" s="119">
        <f>IF(B10=M17,$B$13,0)</f>
        <v>0</v>
      </c>
      <c r="D31" s="119">
        <f>IF(B10=M17,1,0)</f>
        <v>0</v>
      </c>
      <c r="E31" s="228"/>
      <c r="F31" s="120">
        <f>SUMIF(H21:H22,C31,J21:J22)*D31</f>
        <v>0</v>
      </c>
      <c r="G31" s="221"/>
      <c r="H31" s="2">
        <v>3</v>
      </c>
      <c r="I31" s="14" t="s">
        <v>13</v>
      </c>
      <c r="J31" s="20">
        <f>J3</f>
        <v>70</v>
      </c>
      <c r="P31" s="221"/>
      <c r="Q31" s="221"/>
      <c r="R31" s="221"/>
      <c r="S31" s="221"/>
      <c r="T31" s="221"/>
      <c r="U31" s="221"/>
      <c r="V31" s="221"/>
      <c r="W31" s="221"/>
      <c r="X31" s="221"/>
      <c r="Y31" s="221"/>
      <c r="Z31" s="221"/>
      <c r="AA31" s="221"/>
      <c r="AB31" s="221"/>
      <c r="AC31" s="221"/>
      <c r="AD31" s="221"/>
      <c r="AE31" s="221"/>
      <c r="AF31" s="221"/>
      <c r="AG31" s="221"/>
      <c r="AH31" s="221"/>
      <c r="AI31" s="221"/>
      <c r="AJ31" s="221"/>
      <c r="AK31" s="221"/>
    </row>
    <row r="32" spans="1:37" ht="45.75" customHeight="1" x14ac:dyDescent="0.25">
      <c r="A32" s="183"/>
      <c r="B32" s="29" t="s">
        <v>14</v>
      </c>
      <c r="C32" s="119">
        <f>IF(B16=M17,H11,0)</f>
        <v>0</v>
      </c>
      <c r="D32" s="119">
        <f>$B$19</f>
        <v>0</v>
      </c>
      <c r="E32" s="229"/>
      <c r="F32" s="120">
        <f>SUMIF(H24,C32,J24)*D32</f>
        <v>0</v>
      </c>
      <c r="G32" s="221"/>
      <c r="H32" s="2">
        <v>4</v>
      </c>
      <c r="I32" s="14" t="s">
        <v>13</v>
      </c>
      <c r="J32" s="20">
        <f>K3</f>
        <v>105</v>
      </c>
      <c r="P32" s="221"/>
      <c r="Q32" s="221"/>
      <c r="R32" s="221"/>
      <c r="S32" s="221"/>
      <c r="T32" s="221"/>
      <c r="U32" s="221"/>
      <c r="V32" s="221"/>
      <c r="W32" s="221"/>
      <c r="X32" s="221"/>
      <c r="Y32" s="221"/>
      <c r="Z32" s="221"/>
      <c r="AA32" s="221"/>
      <c r="AB32" s="221"/>
      <c r="AC32" s="221"/>
      <c r="AD32" s="221"/>
      <c r="AE32" s="221"/>
      <c r="AF32" s="221"/>
      <c r="AG32" s="221"/>
      <c r="AH32" s="221"/>
      <c r="AI32" s="221"/>
      <c r="AJ32" s="221"/>
      <c r="AK32" s="221"/>
    </row>
    <row r="33" spans="1:37" ht="21" customHeight="1" x14ac:dyDescent="0.25">
      <c r="A33" s="183"/>
      <c r="B33" s="218">
        <f>IF(F35&gt;0,"&lt;&lt;  Έχετε Έκπτωση !  &gt;&gt;",0)</f>
        <v>0</v>
      </c>
      <c r="C33" s="218"/>
      <c r="D33" s="216" t="s">
        <v>33</v>
      </c>
      <c r="E33" s="217"/>
      <c r="F33" s="121">
        <f>F30+F31+F32</f>
        <v>0</v>
      </c>
      <c r="G33" s="221"/>
      <c r="H33" s="2">
        <v>6</v>
      </c>
      <c r="I33" s="14" t="s">
        <v>13</v>
      </c>
      <c r="J33" s="20">
        <f>L3</f>
        <v>140</v>
      </c>
      <c r="P33" s="221"/>
      <c r="Q33" s="221"/>
      <c r="R33" s="221"/>
      <c r="S33" s="221"/>
      <c r="T33" s="221"/>
      <c r="U33" s="221"/>
      <c r="V33" s="221"/>
      <c r="W33" s="221"/>
      <c r="X33" s="221"/>
      <c r="Y33" s="221"/>
      <c r="Z33" s="221"/>
      <c r="AA33" s="221"/>
      <c r="AB33" s="221"/>
      <c r="AC33" s="221"/>
      <c r="AD33" s="221"/>
      <c r="AE33" s="221"/>
      <c r="AF33" s="221"/>
      <c r="AG33" s="221"/>
      <c r="AH33" s="221"/>
      <c r="AI33" s="221"/>
      <c r="AJ33" s="221"/>
      <c r="AK33" s="221"/>
    </row>
    <row r="34" spans="1:37" ht="19.5" customHeight="1" thickBot="1" x14ac:dyDescent="0.3">
      <c r="A34" s="183"/>
      <c r="B34" s="215" t="s">
        <v>32</v>
      </c>
      <c r="C34" s="215"/>
      <c r="D34" s="215"/>
      <c r="E34" s="215"/>
      <c r="F34" s="122">
        <f>IF(D30&gt;1,15%,0)</f>
        <v>0</v>
      </c>
      <c r="G34" s="221"/>
      <c r="H34" s="2"/>
      <c r="I34" s="14"/>
      <c r="J34" s="15"/>
      <c r="P34" s="221"/>
      <c r="Q34" s="221"/>
      <c r="R34" s="221"/>
      <c r="S34" s="221"/>
      <c r="T34" s="221"/>
      <c r="U34" s="221"/>
      <c r="V34" s="221"/>
      <c r="W34" s="221"/>
      <c r="X34" s="221"/>
      <c r="Y34" s="221"/>
      <c r="Z34" s="221"/>
      <c r="AA34" s="221"/>
      <c r="AB34" s="221"/>
      <c r="AC34" s="221"/>
      <c r="AD34" s="221"/>
      <c r="AE34" s="221"/>
      <c r="AF34" s="221"/>
      <c r="AG34" s="221"/>
      <c r="AH34" s="221"/>
      <c r="AI34" s="221"/>
      <c r="AJ34" s="221"/>
      <c r="AK34" s="221"/>
    </row>
    <row r="35" spans="1:37" ht="19.5" customHeight="1" thickBot="1" x14ac:dyDescent="0.3">
      <c r="A35" s="183"/>
      <c r="B35" s="173" t="s">
        <v>203</v>
      </c>
      <c r="C35" s="126">
        <f>C26-C22</f>
        <v>0</v>
      </c>
      <c r="D35" s="219" t="s">
        <v>35</v>
      </c>
      <c r="E35" s="220"/>
      <c r="F35" s="123">
        <f>F33*F34</f>
        <v>0</v>
      </c>
      <c r="G35" s="221"/>
      <c r="H35" s="2"/>
      <c r="I35" s="14"/>
      <c r="J35" s="15"/>
      <c r="P35" s="221"/>
      <c r="Q35" s="221"/>
      <c r="R35" s="221"/>
      <c r="S35" s="221"/>
      <c r="T35" s="221"/>
      <c r="U35" s="221"/>
      <c r="V35" s="221"/>
      <c r="W35" s="221"/>
      <c r="X35" s="221"/>
      <c r="Y35" s="221"/>
      <c r="Z35" s="221"/>
      <c r="AA35" s="221"/>
      <c r="AB35" s="221"/>
      <c r="AC35" s="221"/>
      <c r="AD35" s="221"/>
      <c r="AE35" s="221"/>
      <c r="AF35" s="221"/>
      <c r="AG35" s="221"/>
      <c r="AH35" s="221"/>
      <c r="AI35" s="221"/>
      <c r="AJ35" s="221"/>
      <c r="AK35" s="221"/>
    </row>
    <row r="36" spans="1:37" ht="19.5" customHeight="1" thickBot="1" x14ac:dyDescent="0.3">
      <c r="A36" s="183"/>
      <c r="B36" s="173" t="s">
        <v>204</v>
      </c>
      <c r="C36" s="150" cm="1">
        <f t="array" ref="C36">IFERROR(_xlfn.IFS(C35=1,1,C35=2,3,C35=3,3,C35=4,4,C35=5,6,C35=6,6)+C37,0)</f>
        <v>0</v>
      </c>
      <c r="D36" s="117"/>
      <c r="E36" s="60" t="s">
        <v>34</v>
      </c>
      <c r="F36" s="123">
        <f>F33-F35</f>
        <v>0</v>
      </c>
      <c r="G36" s="221"/>
      <c r="H36" s="2"/>
      <c r="I36" s="14"/>
      <c r="J36" s="15"/>
      <c r="P36" s="221"/>
      <c r="Q36" s="221"/>
      <c r="R36" s="221"/>
      <c r="S36" s="221"/>
      <c r="T36" s="221"/>
      <c r="U36" s="221"/>
      <c r="V36" s="221"/>
      <c r="W36" s="221"/>
      <c r="X36" s="221"/>
      <c r="Y36" s="221"/>
      <c r="Z36" s="221"/>
      <c r="AA36" s="221"/>
      <c r="AB36" s="221"/>
      <c r="AC36" s="221"/>
      <c r="AD36" s="221"/>
      <c r="AE36" s="221"/>
      <c r="AF36" s="221"/>
      <c r="AG36" s="221"/>
      <c r="AH36" s="221"/>
      <c r="AI36" s="221"/>
      <c r="AJ36" s="221"/>
      <c r="AK36" s="221"/>
    </row>
    <row r="37" spans="1:37" ht="19.5" customHeight="1" x14ac:dyDescent="0.25">
      <c r="A37" s="183"/>
      <c r="B37" s="155" t="s">
        <v>206</v>
      </c>
      <c r="C37" s="156">
        <f>IF(C27="Ναι",-2,0)</f>
        <v>0</v>
      </c>
      <c r="D37" s="117"/>
      <c r="E37" s="60" t="s">
        <v>7</v>
      </c>
      <c r="F37" s="123">
        <f>F36*24%</f>
        <v>0</v>
      </c>
      <c r="G37" s="221"/>
      <c r="H37" s="2">
        <v>1</v>
      </c>
      <c r="I37" s="4" t="s">
        <v>8</v>
      </c>
      <c r="J37" s="20">
        <f>I4</f>
        <v>45</v>
      </c>
      <c r="P37" s="221"/>
      <c r="Q37" s="221"/>
      <c r="R37" s="221"/>
      <c r="S37" s="221"/>
      <c r="T37" s="221"/>
      <c r="U37" s="221"/>
      <c r="V37" s="221"/>
      <c r="W37" s="221"/>
      <c r="X37" s="221"/>
      <c r="Y37" s="221"/>
      <c r="Z37" s="221"/>
      <c r="AA37" s="221"/>
      <c r="AB37" s="221"/>
      <c r="AC37" s="221"/>
      <c r="AD37" s="221"/>
      <c r="AE37" s="221"/>
      <c r="AF37" s="221"/>
      <c r="AG37" s="221"/>
      <c r="AH37" s="221"/>
      <c r="AI37" s="221"/>
      <c r="AJ37" s="221"/>
      <c r="AK37" s="221"/>
    </row>
    <row r="38" spans="1:37" ht="19.5" customHeight="1" x14ac:dyDescent="0.25">
      <c r="A38" s="183"/>
      <c r="B38" s="206" t="s">
        <v>16</v>
      </c>
      <c r="C38" s="206"/>
      <c r="D38" s="206"/>
      <c r="E38" s="206"/>
      <c r="F38" s="59">
        <f>F36+F37</f>
        <v>0</v>
      </c>
      <c r="G38" s="221"/>
      <c r="H38" s="2">
        <v>3</v>
      </c>
      <c r="I38" s="4" t="s">
        <v>8</v>
      </c>
      <c r="J38" s="20">
        <f>J4</f>
        <v>90</v>
      </c>
      <c r="P38" s="221"/>
      <c r="Q38" s="221"/>
      <c r="R38" s="221"/>
      <c r="S38" s="221"/>
      <c r="T38" s="221"/>
      <c r="U38" s="221"/>
      <c r="V38" s="221"/>
      <c r="W38" s="221"/>
      <c r="X38" s="221"/>
      <c r="Y38" s="221"/>
      <c r="Z38" s="221"/>
      <c r="AA38" s="221"/>
      <c r="AB38" s="221"/>
      <c r="AC38" s="221"/>
      <c r="AD38" s="221"/>
      <c r="AE38" s="221"/>
      <c r="AF38" s="221"/>
      <c r="AG38" s="221"/>
      <c r="AH38" s="221"/>
      <c r="AI38" s="221"/>
      <c r="AJ38" s="221"/>
      <c r="AK38" s="221"/>
    </row>
    <row r="39" spans="1:37" ht="19.5" customHeight="1" thickBot="1" x14ac:dyDescent="0.3">
      <c r="A39" s="183"/>
      <c r="B39" s="223" t="s">
        <v>202</v>
      </c>
      <c r="C39" s="223"/>
      <c r="D39" s="223"/>
      <c r="E39" s="223"/>
      <c r="F39" s="116">
        <f>SUMIF(H3:H5,C30,O3:O5)*D30</f>
        <v>0</v>
      </c>
      <c r="G39" s="221"/>
      <c r="H39" s="2">
        <v>4</v>
      </c>
      <c r="I39" s="4" t="s">
        <v>8</v>
      </c>
      <c r="J39" s="20">
        <f>K4</f>
        <v>135</v>
      </c>
      <c r="P39" s="221"/>
      <c r="Q39" s="221"/>
      <c r="R39" s="221"/>
      <c r="S39" s="221"/>
      <c r="T39" s="221"/>
      <c r="U39" s="221"/>
      <c r="V39" s="221"/>
      <c r="W39" s="221"/>
      <c r="X39" s="221"/>
      <c r="Y39" s="221"/>
      <c r="Z39" s="221"/>
      <c r="AA39" s="221"/>
      <c r="AB39" s="221"/>
      <c r="AC39" s="221"/>
      <c r="AD39" s="221"/>
      <c r="AE39" s="221"/>
      <c r="AF39" s="221"/>
      <c r="AG39" s="221"/>
      <c r="AH39" s="221"/>
      <c r="AI39" s="221"/>
      <c r="AJ39" s="221"/>
      <c r="AK39" s="221"/>
    </row>
    <row r="40" spans="1:37" ht="14.25" customHeight="1" thickTop="1" x14ac:dyDescent="0.25">
      <c r="A40" s="183"/>
      <c r="B40" s="208"/>
      <c r="C40" s="208"/>
      <c r="D40" s="208"/>
      <c r="E40" s="208"/>
      <c r="F40" s="208"/>
      <c r="G40" s="221"/>
      <c r="H40" s="2"/>
      <c r="J40" s="20"/>
      <c r="P40" s="221"/>
      <c r="Q40" s="221"/>
      <c r="R40" s="221"/>
      <c r="S40" s="221"/>
      <c r="T40" s="221"/>
      <c r="U40" s="221"/>
      <c r="V40" s="221"/>
      <c r="W40" s="221"/>
      <c r="X40" s="221"/>
      <c r="Y40" s="221"/>
      <c r="Z40" s="221"/>
      <c r="AA40" s="221"/>
      <c r="AB40" s="221"/>
      <c r="AC40" s="221"/>
      <c r="AD40" s="221"/>
      <c r="AE40" s="221"/>
      <c r="AF40" s="221"/>
      <c r="AG40" s="221"/>
      <c r="AH40" s="221"/>
      <c r="AI40" s="221"/>
      <c r="AJ40" s="221"/>
      <c r="AK40" s="221"/>
    </row>
    <row r="41" spans="1:37" ht="19.5" thickBot="1" x14ac:dyDescent="0.3">
      <c r="A41" s="183"/>
      <c r="B41" s="202" t="s">
        <v>200</v>
      </c>
      <c r="C41" s="202"/>
      <c r="D41" s="202"/>
      <c r="E41" s="202"/>
      <c r="F41" s="202"/>
      <c r="G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row>
    <row r="42" spans="1:37" ht="19.5" customHeight="1" thickBot="1" x14ac:dyDescent="0.3">
      <c r="A42" s="183"/>
      <c r="B42" s="124"/>
      <c r="C42" s="200" t="str">
        <f>IF(B42=0, "  ←   Επιλέξτε εδώ","                                                                         √")</f>
        <v xml:space="preserve">  ←   Επιλέξτε εδώ</v>
      </c>
      <c r="D42" s="201"/>
      <c r="E42" s="201"/>
      <c r="F42" s="201"/>
      <c r="G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row>
    <row r="43" spans="1:37" ht="11.25" customHeight="1" x14ac:dyDescent="0.25">
      <c r="A43" s="183"/>
      <c r="B43" s="209"/>
      <c r="C43" s="209"/>
      <c r="D43" s="209"/>
      <c r="E43" s="209"/>
      <c r="F43" s="209"/>
      <c r="G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row>
    <row r="44" spans="1:37" ht="19.5" thickBot="1" x14ac:dyDescent="0.3">
      <c r="A44" s="183"/>
      <c r="B44" s="202" t="s">
        <v>201</v>
      </c>
      <c r="C44" s="202"/>
      <c r="D44" s="202"/>
      <c r="E44" s="202"/>
      <c r="F44" s="202"/>
      <c r="G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row>
    <row r="45" spans="1:37" ht="19.5" customHeight="1" thickBot="1" x14ac:dyDescent="0.3">
      <c r="A45" s="183"/>
      <c r="B45" s="124"/>
      <c r="C45" s="159" t="str">
        <f>IF(B45=0, "  ←   Επιλέξτε εδώ","                                                                         √")</f>
        <v xml:space="preserve">  ←   Επιλέξτε εδώ</v>
      </c>
      <c r="D45"/>
      <c r="E45" s="165" cm="1">
        <f t="array" ref="E45">_xlfn.IFS(B45="[Μεταφορά IRIS]","Χωρίς Χρέωση",B45="[Τρ.Κατάθεση ]","Ενδέχονται Χρεώσεις",B45=0,0)</f>
        <v>0</v>
      </c>
      <c r="F45" s="166"/>
      <c r="G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row>
    <row r="46" spans="1:37" ht="18.75" customHeight="1" x14ac:dyDescent="0.25">
      <c r="A46" s="183"/>
      <c r="B46" s="222" t="s">
        <v>208</v>
      </c>
      <c r="C46" s="222"/>
      <c r="D46" s="222"/>
      <c r="E46" s="222"/>
      <c r="F46" s="222"/>
      <c r="G46" s="221"/>
      <c r="H46" s="2">
        <v>6</v>
      </c>
      <c r="I46" s="4" t="s">
        <v>8</v>
      </c>
      <c r="J46" s="20">
        <f>L4</f>
        <v>180</v>
      </c>
      <c r="P46" s="221"/>
      <c r="Q46" s="221"/>
      <c r="R46" s="221"/>
      <c r="S46" s="221"/>
      <c r="T46" s="221"/>
      <c r="U46" s="221"/>
      <c r="V46" s="221"/>
      <c r="W46" s="221"/>
      <c r="X46" s="221"/>
      <c r="Y46" s="221"/>
      <c r="Z46" s="221"/>
      <c r="AA46" s="221"/>
      <c r="AB46" s="221"/>
      <c r="AC46" s="221"/>
      <c r="AD46" s="221"/>
      <c r="AE46" s="221"/>
      <c r="AF46" s="221"/>
      <c r="AG46" s="221"/>
      <c r="AH46" s="221"/>
      <c r="AI46" s="221"/>
      <c r="AJ46" s="221"/>
      <c r="AK46" s="221"/>
    </row>
    <row r="47" spans="1:37" ht="44.25" customHeight="1" thickBot="1" x14ac:dyDescent="0.3">
      <c r="A47" s="183"/>
      <c r="B47" s="190" t="s">
        <v>37</v>
      </c>
      <c r="C47" s="190"/>
      <c r="D47" s="190"/>
      <c r="E47" s="190"/>
      <c r="F47" s="167" t="e" vm="2">
        <v>#VALUE!</v>
      </c>
      <c r="G47" s="221"/>
      <c r="H47" s="2"/>
      <c r="J47" s="20"/>
      <c r="P47" s="221"/>
      <c r="Q47" s="221"/>
      <c r="R47" s="221"/>
      <c r="S47" s="221"/>
      <c r="T47" s="221"/>
      <c r="U47" s="221"/>
      <c r="V47" s="221"/>
      <c r="W47" s="221"/>
      <c r="X47" s="221"/>
      <c r="Y47" s="221"/>
      <c r="Z47" s="221"/>
      <c r="AA47" s="221"/>
      <c r="AB47" s="221"/>
      <c r="AC47" s="221"/>
      <c r="AD47" s="221"/>
      <c r="AE47" s="221"/>
      <c r="AF47" s="221"/>
      <c r="AG47" s="221"/>
      <c r="AH47" s="221"/>
      <c r="AI47" s="221"/>
      <c r="AJ47" s="221"/>
      <c r="AK47" s="221"/>
    </row>
    <row r="48" spans="1:37" ht="55.5" customHeight="1" thickTop="1" x14ac:dyDescent="0.25">
      <c r="A48" s="183"/>
      <c r="B48" s="193" t="s">
        <v>199</v>
      </c>
      <c r="C48" s="193"/>
      <c r="D48" s="193"/>
      <c r="E48" s="193"/>
      <c r="F48" s="193"/>
      <c r="G48" s="221"/>
      <c r="H48" s="2"/>
      <c r="J48" s="20"/>
      <c r="P48" s="221"/>
      <c r="Q48" s="221"/>
      <c r="R48" s="221"/>
      <c r="S48" s="221"/>
      <c r="T48" s="221"/>
      <c r="U48" s="221"/>
      <c r="V48" s="221"/>
      <c r="W48" s="221"/>
      <c r="X48" s="221"/>
      <c r="Y48" s="221"/>
      <c r="Z48" s="221"/>
      <c r="AA48" s="221"/>
      <c r="AB48" s="221"/>
      <c r="AC48" s="221"/>
      <c r="AD48" s="221"/>
      <c r="AE48" s="221"/>
      <c r="AF48" s="221"/>
      <c r="AG48" s="221"/>
      <c r="AH48" s="221"/>
      <c r="AI48" s="221"/>
      <c r="AJ48" s="221"/>
      <c r="AK48" s="221"/>
    </row>
    <row r="49" spans="1:37" ht="10.5" customHeight="1" x14ac:dyDescent="0.25">
      <c r="A49" s="183"/>
      <c r="B49" s="196"/>
      <c r="C49" s="196"/>
      <c r="D49" s="196"/>
      <c r="E49" s="196"/>
      <c r="F49" s="196"/>
      <c r="G49" s="221"/>
      <c r="H49" s="2"/>
      <c r="J49" s="20"/>
      <c r="P49" s="221"/>
      <c r="Q49" s="221"/>
      <c r="R49" s="221"/>
      <c r="S49" s="221"/>
      <c r="T49" s="221"/>
      <c r="U49" s="221"/>
      <c r="V49" s="221"/>
      <c r="W49" s="221"/>
      <c r="X49" s="221"/>
      <c r="Y49" s="221"/>
      <c r="Z49" s="221"/>
      <c r="AA49" s="221"/>
      <c r="AB49" s="221"/>
      <c r="AC49" s="221"/>
      <c r="AD49" s="221"/>
      <c r="AE49" s="221"/>
      <c r="AF49" s="221"/>
      <c r="AG49" s="221"/>
      <c r="AH49" s="221"/>
      <c r="AI49" s="221"/>
      <c r="AJ49" s="221"/>
      <c r="AK49" s="221"/>
    </row>
    <row r="50" spans="1:37" ht="18" customHeight="1" x14ac:dyDescent="0.25">
      <c r="A50" s="183"/>
      <c r="B50" s="197" t="s">
        <v>36</v>
      </c>
      <c r="C50" s="197"/>
      <c r="D50" s="197"/>
      <c r="E50" s="197"/>
      <c r="F50" s="197"/>
      <c r="G50" s="221"/>
      <c r="H50" s="2"/>
      <c r="J50" s="20"/>
      <c r="P50" s="221"/>
      <c r="Q50" s="221"/>
      <c r="R50" s="221"/>
      <c r="S50" s="221"/>
      <c r="T50" s="221"/>
      <c r="U50" s="221"/>
      <c r="V50" s="221"/>
      <c r="W50" s="221"/>
      <c r="X50" s="221"/>
      <c r="Y50" s="221"/>
      <c r="Z50" s="221"/>
      <c r="AA50" s="221"/>
      <c r="AB50" s="221"/>
      <c r="AC50" s="221"/>
      <c r="AD50" s="221"/>
      <c r="AE50" s="221"/>
      <c r="AF50" s="221"/>
      <c r="AG50" s="221"/>
      <c r="AH50" s="221"/>
      <c r="AI50" s="221"/>
      <c r="AJ50" s="221"/>
      <c r="AK50" s="221"/>
    </row>
    <row r="51" spans="1:37" ht="15.75" customHeight="1" x14ac:dyDescent="0.25">
      <c r="A51" s="183"/>
      <c r="B51" s="149" t="s">
        <v>38</v>
      </c>
      <c r="C51" s="210"/>
      <c r="D51" s="211"/>
      <c r="E51" s="203" t="str">
        <f>IF(C51=0, "  ←   Συμπληρώστε εδώ","√")</f>
        <v xml:space="preserve">  ←   Συμπληρώστε εδώ</v>
      </c>
      <c r="F51" s="204"/>
      <c r="G51" s="221"/>
      <c r="H51" s="2">
        <v>1</v>
      </c>
      <c r="I51" s="4" t="s">
        <v>9</v>
      </c>
      <c r="J51" s="20">
        <f>I5</f>
        <v>55</v>
      </c>
      <c r="P51" s="221"/>
      <c r="Q51" s="221"/>
      <c r="R51" s="221"/>
      <c r="S51" s="221"/>
      <c r="T51" s="221"/>
      <c r="U51" s="221"/>
      <c r="V51" s="221"/>
      <c r="W51" s="221"/>
      <c r="X51" s="221"/>
      <c r="Y51" s="221"/>
      <c r="Z51" s="221"/>
      <c r="AA51" s="221"/>
      <c r="AB51" s="221"/>
      <c r="AC51" s="221"/>
      <c r="AD51" s="221"/>
      <c r="AE51" s="221"/>
      <c r="AF51" s="221"/>
      <c r="AG51" s="221"/>
      <c r="AH51" s="221"/>
      <c r="AI51" s="221"/>
      <c r="AJ51" s="221"/>
      <c r="AK51" s="221"/>
    </row>
    <row r="52" spans="1:37" ht="15.75" customHeight="1" x14ac:dyDescent="0.25">
      <c r="A52" s="183"/>
      <c r="B52" s="23" t="s">
        <v>196</v>
      </c>
      <c r="C52" s="176"/>
      <c r="D52" s="177"/>
      <c r="E52" s="203" t="str">
        <f>IF(C52=0, "  ←   Συμπληρώστε εδώ","√")</f>
        <v xml:space="preserve">  ←   Συμπληρώστε εδώ</v>
      </c>
      <c r="F52" s="204"/>
      <c r="G52" s="221"/>
      <c r="H52" s="2">
        <v>3</v>
      </c>
      <c r="I52" s="4" t="s">
        <v>9</v>
      </c>
      <c r="J52" s="20">
        <f>J5</f>
        <v>110</v>
      </c>
      <c r="P52" s="221"/>
      <c r="Q52" s="221"/>
      <c r="R52" s="221"/>
      <c r="S52" s="221"/>
      <c r="T52" s="221"/>
      <c r="U52" s="221"/>
      <c r="V52" s="221"/>
      <c r="W52" s="221"/>
      <c r="X52" s="221"/>
      <c r="Y52" s="221"/>
      <c r="Z52" s="221"/>
      <c r="AA52" s="221"/>
      <c r="AB52" s="221"/>
      <c r="AC52" s="221"/>
      <c r="AD52" s="221"/>
      <c r="AE52" s="221"/>
      <c r="AF52" s="221"/>
      <c r="AG52" s="221"/>
      <c r="AH52" s="221"/>
      <c r="AI52" s="221"/>
      <c r="AJ52" s="221"/>
      <c r="AK52" s="221"/>
    </row>
    <row r="53" spans="1:37" ht="15.75" customHeight="1" x14ac:dyDescent="0.25">
      <c r="A53" s="183"/>
      <c r="B53" s="23" t="s">
        <v>39</v>
      </c>
      <c r="C53" s="174"/>
      <c r="D53" s="175"/>
      <c r="E53" s="194" t="str">
        <f>IF(C53=0, "  ←   Συμπληρώστε εδώ",IFERROR(IF(RIGHT(MOD((MID(C53,1,1)*256+MID(C53,2,1)*128+MID(C53,3,1)*64+MID(C53,4,1)*32+MID(C53,5,1)*16+MID(C53,6,1)*8+MID(C53,7,1)*4+MID(C53,8,1)*2),11),1)=MID(C53,9,1),"ΕΓΚΥΡΟ","ΜΗ ΕΓΚΥΡΟ"),0))</f>
        <v xml:space="preserve">  ←   Συμπληρώστε εδώ</v>
      </c>
      <c r="F53" s="195"/>
      <c r="G53" s="221"/>
      <c r="H53" s="2">
        <v>4</v>
      </c>
      <c r="I53" s="4" t="s">
        <v>9</v>
      </c>
      <c r="J53" s="20">
        <f>K5</f>
        <v>165</v>
      </c>
      <c r="P53" s="221"/>
      <c r="Q53" s="221"/>
      <c r="R53" s="221"/>
      <c r="S53" s="221"/>
      <c r="T53" s="221"/>
      <c r="U53" s="221"/>
      <c r="V53" s="221"/>
      <c r="W53" s="221"/>
      <c r="X53" s="221"/>
      <c r="Y53" s="221"/>
      <c r="Z53" s="221"/>
      <c r="AA53" s="221"/>
      <c r="AB53" s="221"/>
      <c r="AC53" s="221"/>
      <c r="AD53" s="221"/>
      <c r="AE53" s="221"/>
      <c r="AF53" s="221"/>
      <c r="AG53" s="221"/>
      <c r="AH53" s="221"/>
      <c r="AI53" s="221"/>
      <c r="AJ53" s="221"/>
      <c r="AK53" s="221"/>
    </row>
    <row r="54" spans="1:37" ht="15.75" customHeight="1" x14ac:dyDescent="0.25">
      <c r="A54" s="183"/>
      <c r="B54" s="23" t="s">
        <v>195</v>
      </c>
      <c r="C54" s="174"/>
      <c r="D54" s="175"/>
      <c r="E54" s="203" t="str">
        <f>IF(C54=0, "  ←   Συμπληρώστε εδώ","√")</f>
        <v xml:space="preserve">  ←   Συμπληρώστε εδώ</v>
      </c>
      <c r="F54" s="204"/>
      <c r="G54" s="221"/>
      <c r="H54" s="2">
        <v>6</v>
      </c>
      <c r="I54" s="4" t="s">
        <v>9</v>
      </c>
      <c r="J54" s="20">
        <f>L5</f>
        <v>220</v>
      </c>
      <c r="P54" s="221"/>
      <c r="Q54" s="221"/>
      <c r="R54" s="221"/>
      <c r="S54" s="221"/>
      <c r="T54" s="221"/>
      <c r="U54" s="221"/>
      <c r="V54" s="221"/>
      <c r="W54" s="221"/>
      <c r="X54" s="221"/>
      <c r="Y54" s="221"/>
      <c r="Z54" s="221"/>
      <c r="AA54" s="221"/>
      <c r="AB54" s="221"/>
      <c r="AC54" s="221"/>
      <c r="AD54" s="221"/>
      <c r="AE54" s="221"/>
      <c r="AF54" s="221"/>
      <c r="AG54" s="221"/>
      <c r="AH54" s="221"/>
      <c r="AI54" s="221"/>
      <c r="AJ54" s="221"/>
      <c r="AK54" s="221"/>
    </row>
    <row r="55" spans="1:37" ht="15.75" customHeight="1" x14ac:dyDescent="0.25">
      <c r="A55" s="183"/>
      <c r="B55" s="23" t="s">
        <v>40</v>
      </c>
      <c r="C55" s="174"/>
      <c r="D55" s="175"/>
      <c r="E55" s="203" t="str">
        <f>IF(C55=0, "  ←   Συμπληρώστε εδώ","√")</f>
        <v xml:space="preserve">  ←   Συμπληρώστε εδώ</v>
      </c>
      <c r="F55" s="204"/>
      <c r="G55" s="221"/>
      <c r="H55" s="2">
        <v>1</v>
      </c>
      <c r="I55" s="6" t="s">
        <v>11</v>
      </c>
      <c r="J55" s="20">
        <f>I7</f>
        <v>25</v>
      </c>
      <c r="P55" s="221"/>
      <c r="Q55" s="221"/>
      <c r="R55" s="221"/>
      <c r="S55" s="221"/>
      <c r="T55" s="221"/>
      <c r="U55" s="221"/>
      <c r="V55" s="221"/>
      <c r="W55" s="221"/>
      <c r="X55" s="221"/>
      <c r="Y55" s="221"/>
      <c r="Z55" s="221"/>
      <c r="AA55" s="221"/>
      <c r="AB55" s="221"/>
      <c r="AC55" s="221"/>
      <c r="AD55" s="221"/>
      <c r="AE55" s="221"/>
      <c r="AF55" s="221"/>
      <c r="AG55" s="221"/>
      <c r="AH55" s="221"/>
      <c r="AI55" s="221"/>
      <c r="AJ55" s="221"/>
      <c r="AK55" s="221"/>
    </row>
    <row r="56" spans="1:37" ht="15.75" customHeight="1" x14ac:dyDescent="0.25">
      <c r="A56" s="183"/>
      <c r="B56" s="51" t="s">
        <v>92</v>
      </c>
      <c r="C56" s="212"/>
      <c r="D56" s="213"/>
      <c r="E56" s="203" t="str">
        <f>IF(C56=0, "  ←   Συμπληρώστε εδώ","√")</f>
        <v xml:space="preserve">  ←   Συμπληρώστε εδώ</v>
      </c>
      <c r="F56" s="204"/>
      <c r="G56" s="221"/>
      <c r="H56" s="2">
        <v>1</v>
      </c>
      <c r="I56" s="6" t="s">
        <v>11</v>
      </c>
      <c r="J56" s="20">
        <f>I8</f>
        <v>15</v>
      </c>
      <c r="P56" s="221"/>
      <c r="Q56" s="221"/>
      <c r="R56" s="221"/>
      <c r="S56" s="221"/>
      <c r="T56" s="221"/>
      <c r="U56" s="221"/>
      <c r="V56" s="221"/>
      <c r="W56" s="221"/>
      <c r="X56" s="221"/>
      <c r="Y56" s="221"/>
      <c r="Z56" s="221"/>
      <c r="AA56" s="221"/>
      <c r="AB56" s="221"/>
      <c r="AC56" s="221"/>
      <c r="AD56" s="221"/>
      <c r="AE56" s="221"/>
      <c r="AF56" s="221"/>
      <c r="AG56" s="221"/>
      <c r="AH56" s="221"/>
      <c r="AI56" s="221"/>
      <c r="AJ56" s="221"/>
      <c r="AK56" s="221"/>
    </row>
    <row r="57" spans="1:37" ht="27" customHeight="1" x14ac:dyDescent="0.25">
      <c r="A57" s="183"/>
      <c r="B57" s="198"/>
      <c r="C57" s="198"/>
      <c r="D57" s="198"/>
      <c r="E57" s="199"/>
      <c r="F57" s="199"/>
      <c r="G57" s="221"/>
      <c r="H57" s="2">
        <v>3</v>
      </c>
      <c r="I57" s="6" t="s">
        <v>11</v>
      </c>
      <c r="J57" s="20">
        <f>J7</f>
        <v>50</v>
      </c>
      <c r="N57" s="15"/>
      <c r="P57" s="221"/>
      <c r="Q57" s="221"/>
      <c r="R57" s="221"/>
      <c r="S57" s="221"/>
      <c r="T57" s="221"/>
      <c r="U57" s="221"/>
      <c r="V57" s="221"/>
      <c r="W57" s="221"/>
      <c r="X57" s="221"/>
      <c r="Y57" s="221"/>
      <c r="Z57" s="221"/>
      <c r="AA57" s="221"/>
      <c r="AB57" s="221"/>
      <c r="AC57" s="221"/>
      <c r="AD57" s="221"/>
      <c r="AE57" s="221"/>
      <c r="AF57" s="221"/>
      <c r="AG57" s="221"/>
      <c r="AH57" s="221"/>
      <c r="AI57" s="221"/>
      <c r="AJ57" s="221"/>
      <c r="AK57" s="221"/>
    </row>
    <row r="58" spans="1:37" ht="15" customHeight="1" x14ac:dyDescent="0.25">
      <c r="A58" s="183"/>
      <c r="B58" s="184" t="s">
        <v>41</v>
      </c>
      <c r="C58" s="184"/>
      <c r="D58" s="184"/>
      <c r="E58" s="184"/>
      <c r="F58" s="184"/>
      <c r="G58" s="221"/>
      <c r="H58" s="2">
        <v>6</v>
      </c>
      <c r="I58" s="6" t="s">
        <v>11</v>
      </c>
      <c r="J58" s="20">
        <f>L7</f>
        <v>100</v>
      </c>
      <c r="P58" s="221"/>
      <c r="Q58" s="221"/>
      <c r="R58" s="221"/>
      <c r="S58" s="221"/>
      <c r="T58" s="221"/>
      <c r="U58" s="221"/>
      <c r="V58" s="221"/>
      <c r="W58" s="221"/>
      <c r="X58" s="221"/>
      <c r="Y58" s="221"/>
      <c r="Z58" s="221"/>
      <c r="AA58" s="221"/>
      <c r="AB58" s="221"/>
      <c r="AC58" s="221"/>
      <c r="AD58" s="221"/>
      <c r="AE58" s="221"/>
      <c r="AF58" s="221"/>
      <c r="AG58" s="221"/>
      <c r="AH58" s="221"/>
      <c r="AI58" s="221"/>
      <c r="AJ58" s="221"/>
      <c r="AK58" s="221"/>
    </row>
    <row r="59" spans="1:37" s="24" customFormat="1" ht="15.75" customHeight="1" x14ac:dyDescent="0.25">
      <c r="A59" s="183"/>
      <c r="B59" s="185" t="s">
        <v>59</v>
      </c>
      <c r="C59" s="185"/>
      <c r="D59" s="185"/>
      <c r="E59" s="185"/>
      <c r="F59" s="185"/>
      <c r="G59" s="221"/>
      <c r="H59" s="3">
        <v>1</v>
      </c>
      <c r="I59" s="25" t="s">
        <v>12</v>
      </c>
      <c r="J59" s="26">
        <f>I8</f>
        <v>15</v>
      </c>
      <c r="N59" s="27"/>
      <c r="P59" s="221"/>
      <c r="Q59" s="221"/>
      <c r="R59" s="221"/>
      <c r="S59" s="221"/>
      <c r="T59" s="221"/>
      <c r="U59" s="221"/>
      <c r="V59" s="221"/>
      <c r="W59" s="221"/>
      <c r="X59" s="221"/>
      <c r="Y59" s="221"/>
      <c r="Z59" s="221"/>
      <c r="AA59" s="221"/>
      <c r="AB59" s="221"/>
      <c r="AC59" s="221"/>
      <c r="AD59" s="221"/>
      <c r="AE59" s="221"/>
      <c r="AF59" s="221"/>
      <c r="AG59" s="221"/>
      <c r="AH59" s="221"/>
      <c r="AI59" s="221"/>
      <c r="AJ59" s="221"/>
      <c r="AK59" s="221"/>
    </row>
    <row r="60" spans="1:37" s="24" customFormat="1" ht="15.75" customHeight="1" x14ac:dyDescent="0.25">
      <c r="A60" s="183"/>
      <c r="B60" s="185" t="s">
        <v>60</v>
      </c>
      <c r="C60" s="185"/>
      <c r="D60" s="185"/>
      <c r="E60" s="185"/>
      <c r="F60" s="185"/>
      <c r="G60" s="221"/>
      <c r="H60" s="3">
        <v>3</v>
      </c>
      <c r="I60" s="25" t="s">
        <v>12</v>
      </c>
      <c r="J60" s="26">
        <f>J8</f>
        <v>30</v>
      </c>
      <c r="N60" s="27"/>
      <c r="P60" s="221"/>
      <c r="Q60" s="221"/>
      <c r="R60" s="221"/>
      <c r="S60" s="221"/>
      <c r="T60" s="221"/>
      <c r="U60" s="221"/>
      <c r="V60" s="221"/>
      <c r="W60" s="221"/>
      <c r="X60" s="221"/>
      <c r="Y60" s="221"/>
      <c r="Z60" s="221"/>
      <c r="AA60" s="221"/>
      <c r="AB60" s="221"/>
      <c r="AC60" s="221"/>
      <c r="AD60" s="221"/>
      <c r="AE60" s="221"/>
      <c r="AF60" s="221"/>
      <c r="AG60" s="221"/>
      <c r="AH60" s="221"/>
      <c r="AI60" s="221"/>
      <c r="AJ60" s="221"/>
      <c r="AK60" s="221"/>
    </row>
    <row r="61" spans="1:37" s="24" customFormat="1" ht="15.75" customHeight="1" x14ac:dyDescent="0.25">
      <c r="A61" s="183"/>
      <c r="B61" s="185" t="s">
        <v>61</v>
      </c>
      <c r="C61" s="185"/>
      <c r="D61" s="185"/>
      <c r="E61" s="185"/>
      <c r="F61" s="185"/>
      <c r="G61" s="221"/>
      <c r="H61" s="3">
        <v>4</v>
      </c>
      <c r="I61" s="25" t="s">
        <v>12</v>
      </c>
      <c r="J61" s="26">
        <f>K8</f>
        <v>45</v>
      </c>
      <c r="P61" s="221"/>
      <c r="Q61" s="221"/>
      <c r="R61" s="221"/>
      <c r="S61" s="221"/>
      <c r="T61" s="221"/>
      <c r="U61" s="221"/>
      <c r="V61" s="221"/>
      <c r="W61" s="221"/>
      <c r="X61" s="221"/>
      <c r="Y61" s="221"/>
      <c r="Z61" s="221"/>
      <c r="AA61" s="221"/>
      <c r="AB61" s="221"/>
      <c r="AC61" s="221"/>
      <c r="AD61" s="221"/>
      <c r="AE61" s="221"/>
      <c r="AF61" s="221"/>
      <c r="AG61" s="221"/>
      <c r="AH61" s="221"/>
      <c r="AI61" s="221"/>
      <c r="AJ61" s="221"/>
      <c r="AK61" s="221"/>
    </row>
    <row r="62" spans="1:37" s="24" customFormat="1" ht="15.75" customHeight="1" x14ac:dyDescent="0.25">
      <c r="A62" s="183"/>
      <c r="B62" s="185" t="s">
        <v>62</v>
      </c>
      <c r="C62" s="185"/>
      <c r="D62" s="185"/>
      <c r="E62" s="185"/>
      <c r="F62" s="185"/>
      <c r="G62" s="221"/>
      <c r="H62" s="3">
        <v>6</v>
      </c>
      <c r="I62" s="25" t="s">
        <v>12</v>
      </c>
      <c r="J62" s="26">
        <f>L8</f>
        <v>60</v>
      </c>
      <c r="P62" s="221"/>
      <c r="Q62" s="221"/>
      <c r="R62" s="221"/>
      <c r="S62" s="221"/>
      <c r="T62" s="221"/>
      <c r="U62" s="221"/>
      <c r="V62" s="221"/>
      <c r="W62" s="221"/>
      <c r="X62" s="221"/>
      <c r="Y62" s="221"/>
      <c r="Z62" s="221"/>
      <c r="AA62" s="221"/>
      <c r="AB62" s="221"/>
      <c r="AC62" s="221"/>
      <c r="AD62" s="221"/>
      <c r="AE62" s="221"/>
      <c r="AF62" s="221"/>
      <c r="AG62" s="221"/>
      <c r="AH62" s="221"/>
      <c r="AI62" s="221"/>
      <c r="AJ62" s="221"/>
      <c r="AK62" s="221"/>
    </row>
    <row r="63" spans="1:37" s="24" customFormat="1" ht="15.75" customHeight="1" x14ac:dyDescent="0.25">
      <c r="A63" s="183"/>
      <c r="B63" s="185" t="s">
        <v>63</v>
      </c>
      <c r="C63" s="185"/>
      <c r="D63" s="185"/>
      <c r="E63" s="185"/>
      <c r="F63" s="185"/>
      <c r="G63" s="221"/>
      <c r="H63" s="3">
        <v>1</v>
      </c>
      <c r="I63" s="24" t="s">
        <v>10</v>
      </c>
      <c r="J63" s="26">
        <f>I11</f>
        <v>10</v>
      </c>
      <c r="P63" s="221"/>
      <c r="Q63" s="221"/>
      <c r="R63" s="221"/>
      <c r="S63" s="221"/>
      <c r="T63" s="221"/>
      <c r="U63" s="221"/>
      <c r="V63" s="221"/>
      <c r="W63" s="221"/>
      <c r="X63" s="221"/>
      <c r="Y63" s="221"/>
      <c r="Z63" s="221"/>
      <c r="AA63" s="221"/>
      <c r="AB63" s="221"/>
      <c r="AC63" s="221"/>
      <c r="AD63" s="221"/>
      <c r="AE63" s="221"/>
      <c r="AF63" s="221"/>
      <c r="AG63" s="221"/>
      <c r="AH63" s="221"/>
      <c r="AI63" s="221"/>
      <c r="AJ63" s="221"/>
      <c r="AK63" s="221"/>
    </row>
    <row r="64" spans="1:37" s="24" customFormat="1" ht="31.5" customHeight="1" x14ac:dyDescent="0.25">
      <c r="A64" s="183"/>
      <c r="B64" s="185" t="s">
        <v>64</v>
      </c>
      <c r="C64" s="185"/>
      <c r="D64" s="185"/>
      <c r="E64" s="185"/>
      <c r="F64" s="185"/>
      <c r="G64" s="221"/>
      <c r="H64" s="3">
        <v>3</v>
      </c>
      <c r="I64" s="24" t="s">
        <v>10</v>
      </c>
      <c r="J64" s="26">
        <f>J11</f>
        <v>20</v>
      </c>
      <c r="P64" s="221"/>
      <c r="Q64" s="221"/>
      <c r="R64" s="221"/>
      <c r="S64" s="221"/>
      <c r="T64" s="221"/>
      <c r="U64" s="221"/>
      <c r="V64" s="221"/>
      <c r="W64" s="221"/>
      <c r="X64" s="221"/>
      <c r="Y64" s="221"/>
      <c r="Z64" s="221"/>
      <c r="AA64" s="221"/>
      <c r="AB64" s="221"/>
      <c r="AC64" s="221"/>
      <c r="AD64" s="221"/>
      <c r="AE64" s="221"/>
      <c r="AF64" s="221"/>
      <c r="AG64" s="221"/>
      <c r="AH64" s="221"/>
      <c r="AI64" s="221"/>
      <c r="AJ64" s="221"/>
      <c r="AK64" s="221"/>
    </row>
    <row r="65" spans="1:37" s="24" customFormat="1" ht="15.75" customHeight="1" x14ac:dyDescent="0.25">
      <c r="A65" s="183"/>
      <c r="B65" s="185" t="s">
        <v>65</v>
      </c>
      <c r="C65" s="185"/>
      <c r="D65" s="185"/>
      <c r="E65" s="185"/>
      <c r="F65" s="185"/>
      <c r="G65" s="221"/>
      <c r="H65" s="3">
        <v>4</v>
      </c>
      <c r="I65" s="24" t="s">
        <v>10</v>
      </c>
      <c r="J65" s="26">
        <f>K11</f>
        <v>30</v>
      </c>
      <c r="P65" s="221"/>
      <c r="Q65" s="221"/>
      <c r="R65" s="221"/>
      <c r="S65" s="221"/>
      <c r="T65" s="221"/>
      <c r="U65" s="221"/>
      <c r="V65" s="221"/>
      <c r="W65" s="221"/>
      <c r="X65" s="221"/>
      <c r="Y65" s="221"/>
      <c r="Z65" s="221"/>
      <c r="AA65" s="221"/>
      <c r="AB65" s="221"/>
      <c r="AC65" s="221"/>
      <c r="AD65" s="221"/>
      <c r="AE65" s="221"/>
      <c r="AF65" s="221"/>
      <c r="AG65" s="221"/>
      <c r="AH65" s="221"/>
      <c r="AI65" s="221"/>
      <c r="AJ65" s="221"/>
      <c r="AK65" s="221"/>
    </row>
    <row r="66" spans="1:37" s="24" customFormat="1" ht="30" customHeight="1" x14ac:dyDescent="0.25">
      <c r="A66" s="183"/>
      <c r="B66" s="185" t="s">
        <v>66</v>
      </c>
      <c r="C66" s="185"/>
      <c r="D66" s="185"/>
      <c r="E66" s="185"/>
      <c r="F66" s="185"/>
      <c r="G66" s="221"/>
      <c r="H66" s="3">
        <v>6</v>
      </c>
      <c r="I66" s="24" t="s">
        <v>10</v>
      </c>
      <c r="J66" s="26">
        <f>L11</f>
        <v>40</v>
      </c>
      <c r="P66" s="221"/>
      <c r="Q66" s="221"/>
      <c r="R66" s="221"/>
      <c r="S66" s="221"/>
      <c r="T66" s="221"/>
      <c r="U66" s="221"/>
      <c r="V66" s="221"/>
      <c r="W66" s="221"/>
      <c r="X66" s="221"/>
      <c r="Y66" s="221"/>
      <c r="Z66" s="221"/>
      <c r="AA66" s="221"/>
      <c r="AB66" s="221"/>
      <c r="AC66" s="221"/>
      <c r="AD66" s="221"/>
      <c r="AE66" s="221"/>
      <c r="AF66" s="221"/>
      <c r="AG66" s="221"/>
      <c r="AH66" s="221"/>
      <c r="AI66" s="221"/>
      <c r="AJ66" s="221"/>
      <c r="AK66" s="221"/>
    </row>
    <row r="67" spans="1:37" s="24" customFormat="1" ht="42.75" customHeight="1" x14ac:dyDescent="0.25">
      <c r="A67" s="183"/>
      <c r="B67" s="185" t="s">
        <v>67</v>
      </c>
      <c r="C67" s="185"/>
      <c r="D67" s="185"/>
      <c r="E67" s="185"/>
      <c r="F67" s="185"/>
      <c r="G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row>
    <row r="68" spans="1:37" ht="15" customHeight="1" x14ac:dyDescent="0.25">
      <c r="A68" s="183"/>
      <c r="B68" s="183"/>
      <c r="C68" s="183"/>
      <c r="D68" s="183"/>
      <c r="E68" s="183"/>
      <c r="F68" s="183"/>
      <c r="G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row>
    <row r="69" spans="1:37" ht="15" customHeight="1" x14ac:dyDescent="0.25">
      <c r="A69" s="183"/>
      <c r="B69" s="184" t="s">
        <v>42</v>
      </c>
      <c r="C69" s="184"/>
      <c r="D69" s="184"/>
      <c r="E69" s="184"/>
      <c r="F69" s="184"/>
      <c r="G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row>
    <row r="70" spans="1:37" ht="15" customHeight="1" x14ac:dyDescent="0.25">
      <c r="A70" s="183"/>
      <c r="B70" s="185" t="s">
        <v>68</v>
      </c>
      <c r="C70" s="185"/>
      <c r="D70" s="185"/>
      <c r="E70" s="185"/>
      <c r="F70" s="185"/>
      <c r="G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row>
    <row r="71" spans="1:37" ht="15" customHeight="1" x14ac:dyDescent="0.25">
      <c r="A71" s="183"/>
      <c r="B71" s="185" t="s">
        <v>51</v>
      </c>
      <c r="C71" s="185"/>
      <c r="D71" s="185"/>
      <c r="E71" s="185"/>
      <c r="F71" s="185"/>
      <c r="G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row>
    <row r="72" spans="1:37" ht="15" customHeight="1" x14ac:dyDescent="0.25">
      <c r="A72" s="183"/>
      <c r="B72" s="185" t="s">
        <v>43</v>
      </c>
      <c r="C72" s="185"/>
      <c r="D72" s="185"/>
      <c r="E72" s="185"/>
      <c r="F72" s="185"/>
      <c r="G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row>
    <row r="73" spans="1:37" ht="15" customHeight="1" x14ac:dyDescent="0.25">
      <c r="A73" s="183"/>
      <c r="B73" s="185" t="s">
        <v>44</v>
      </c>
      <c r="C73" s="185"/>
      <c r="D73" s="185"/>
      <c r="E73" s="185"/>
      <c r="F73" s="185"/>
      <c r="G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row>
    <row r="74" spans="1:37" ht="15" customHeight="1" x14ac:dyDescent="0.25">
      <c r="A74" s="183"/>
      <c r="B74" s="183"/>
      <c r="C74" s="183"/>
      <c r="D74" s="183"/>
      <c r="E74" s="183"/>
      <c r="F74" s="183"/>
      <c r="G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row>
    <row r="75" spans="1:37" ht="15" customHeight="1" x14ac:dyDescent="0.25">
      <c r="A75" s="183"/>
      <c r="B75" s="184" t="s">
        <v>45</v>
      </c>
      <c r="C75" s="184"/>
      <c r="D75" s="184"/>
      <c r="E75" s="184"/>
      <c r="F75" s="184"/>
      <c r="G75" s="221"/>
      <c r="I75" s="157"/>
      <c r="P75" s="221"/>
      <c r="Q75" s="221"/>
      <c r="R75" s="221"/>
      <c r="S75" s="221"/>
      <c r="T75" s="221"/>
      <c r="U75" s="221"/>
      <c r="V75" s="221"/>
      <c r="W75" s="221"/>
      <c r="X75" s="221"/>
      <c r="Y75" s="221"/>
      <c r="Z75" s="221"/>
      <c r="AA75" s="221"/>
      <c r="AB75" s="221"/>
      <c r="AC75" s="221"/>
      <c r="AD75" s="221"/>
      <c r="AE75" s="221"/>
      <c r="AF75" s="221"/>
      <c r="AG75" s="221"/>
      <c r="AH75" s="221"/>
      <c r="AI75" s="221"/>
      <c r="AJ75" s="221"/>
      <c r="AK75" s="221"/>
    </row>
    <row r="76" spans="1:37" ht="15" customHeight="1" x14ac:dyDescent="0.4">
      <c r="A76" s="183"/>
      <c r="B76" s="185" t="s">
        <v>46</v>
      </c>
      <c r="C76" s="185"/>
      <c r="D76" s="185"/>
      <c r="E76" s="185"/>
      <c r="F76" s="185"/>
      <c r="G76" s="221"/>
      <c r="I76" s="158"/>
      <c r="P76" s="221"/>
      <c r="Q76" s="221"/>
      <c r="R76" s="221"/>
      <c r="S76" s="221"/>
      <c r="T76" s="221"/>
      <c r="U76" s="221"/>
      <c r="V76" s="221"/>
      <c r="W76" s="221"/>
      <c r="X76" s="221"/>
      <c r="Y76" s="221"/>
      <c r="Z76" s="221"/>
      <c r="AA76" s="221"/>
      <c r="AB76" s="221"/>
      <c r="AC76" s="221"/>
      <c r="AD76" s="221"/>
      <c r="AE76" s="221"/>
      <c r="AF76" s="221"/>
      <c r="AG76" s="221"/>
      <c r="AH76" s="221"/>
      <c r="AI76" s="221"/>
      <c r="AJ76" s="221"/>
      <c r="AK76" s="221"/>
    </row>
    <row r="77" spans="1:37" ht="15" customHeight="1" x14ac:dyDescent="0.25">
      <c r="A77" s="183"/>
      <c r="B77" s="185" t="s">
        <v>47</v>
      </c>
      <c r="C77" s="185"/>
      <c r="D77" s="185"/>
      <c r="E77" s="185"/>
      <c r="F77" s="185"/>
      <c r="G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row>
    <row r="78" spans="1:37" ht="15" customHeight="1" x14ac:dyDescent="0.25">
      <c r="A78" s="183"/>
      <c r="B78" s="185" t="s">
        <v>48</v>
      </c>
      <c r="C78" s="185"/>
      <c r="D78" s="185"/>
      <c r="E78" s="185"/>
      <c r="F78" s="185"/>
      <c r="G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row>
    <row r="79" spans="1:37" ht="15" customHeight="1" x14ac:dyDescent="0.25">
      <c r="A79" s="183"/>
      <c r="B79" s="185" t="s">
        <v>49</v>
      </c>
      <c r="C79" s="185"/>
      <c r="D79" s="185"/>
      <c r="E79" s="185"/>
      <c r="F79" s="185"/>
      <c r="G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row>
    <row r="80" spans="1:37" ht="15" customHeight="1" x14ac:dyDescent="0.25">
      <c r="A80" s="183"/>
      <c r="B80" s="185" t="s">
        <v>50</v>
      </c>
      <c r="C80" s="185"/>
      <c r="D80" s="185"/>
      <c r="E80" s="185"/>
      <c r="F80" s="185"/>
      <c r="G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row>
    <row r="81" spans="1:37" ht="26.25" customHeight="1" x14ac:dyDescent="0.25">
      <c r="A81" s="183"/>
      <c r="B81" s="188"/>
      <c r="C81" s="188"/>
      <c r="D81" s="188"/>
      <c r="E81" s="188"/>
      <c r="F81" s="188"/>
      <c r="G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row>
    <row r="82" spans="1:37" ht="15" customHeight="1" x14ac:dyDescent="0.25">
      <c r="A82" s="183"/>
      <c r="B82" s="186" t="s">
        <v>55</v>
      </c>
      <c r="C82" s="186"/>
      <c r="D82" s="186"/>
      <c r="E82" s="186"/>
      <c r="F82" s="186"/>
      <c r="G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row>
    <row r="83" spans="1:37" ht="95.25" customHeight="1" x14ac:dyDescent="0.25">
      <c r="A83" s="183"/>
      <c r="B83" s="187" t="e" vm="3">
        <v>#VALUE!</v>
      </c>
      <c r="C83" s="187"/>
      <c r="D83" s="187"/>
      <c r="E83" s="187"/>
      <c r="F83" s="187"/>
      <c r="G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row>
    <row r="84" spans="1:37" ht="15" customHeight="1" x14ac:dyDescent="0.25">
      <c r="A84" s="183"/>
      <c r="B84" s="180" t="s">
        <v>54</v>
      </c>
      <c r="C84" s="180"/>
      <c r="D84" s="180"/>
      <c r="E84" s="180"/>
      <c r="F84" s="180"/>
      <c r="G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row>
    <row r="85" spans="1:37" ht="9.75" customHeight="1" x14ac:dyDescent="0.25">
      <c r="A85" s="183"/>
      <c r="B85" s="182"/>
      <c r="C85" s="182"/>
      <c r="D85" s="182"/>
      <c r="E85" s="182"/>
      <c r="F85" s="182"/>
      <c r="G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row>
    <row r="86" spans="1:37" ht="17.25" customHeight="1" x14ac:dyDescent="0.25">
      <c r="A86" s="183"/>
      <c r="B86" s="181" t="s">
        <v>57</v>
      </c>
      <c r="C86" s="181"/>
      <c r="D86" s="181"/>
      <c r="E86" s="181"/>
      <c r="F86" s="181"/>
      <c r="G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row>
    <row r="87" spans="1:37" ht="15.75" customHeight="1" x14ac:dyDescent="0.25">
      <c r="A87" s="183"/>
      <c r="B87" s="178" t="s">
        <v>58</v>
      </c>
      <c r="C87" s="178"/>
      <c r="D87" s="178"/>
      <c r="E87" s="178"/>
      <c r="F87" s="178"/>
      <c r="G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row>
    <row r="88" spans="1:37" ht="15.75" customHeight="1" x14ac:dyDescent="0.25">
      <c r="A88" s="183"/>
      <c r="B88" s="178" t="s">
        <v>56</v>
      </c>
      <c r="C88" s="178"/>
      <c r="D88" s="178"/>
      <c r="E88" s="178"/>
      <c r="F88" s="178"/>
      <c r="G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row>
    <row r="89" spans="1:37" ht="15.75" customHeight="1" x14ac:dyDescent="0.25">
      <c r="A89" s="183"/>
      <c r="B89" s="178" t="s">
        <v>52</v>
      </c>
      <c r="C89" s="178"/>
      <c r="D89" s="178"/>
      <c r="E89" s="178"/>
      <c r="F89" s="178"/>
      <c r="G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row>
    <row r="90" spans="1:37" ht="15.75" customHeight="1" x14ac:dyDescent="0.25">
      <c r="A90" s="183"/>
      <c r="B90" s="179" t="s">
        <v>53</v>
      </c>
      <c r="C90" s="179"/>
      <c r="D90" s="179"/>
      <c r="E90" s="179"/>
      <c r="F90" s="179"/>
      <c r="G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row>
    <row r="91" spans="1:37" x14ac:dyDescent="0.25">
      <c r="A91" s="183"/>
      <c r="B91" s="183"/>
      <c r="C91" s="183"/>
      <c r="D91" s="183"/>
      <c r="E91" s="183"/>
      <c r="F91" s="183"/>
      <c r="G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row>
    <row r="92" spans="1:37" x14ac:dyDescent="0.25">
      <c r="A92" s="183"/>
      <c r="B92" s="183"/>
      <c r="C92" s="183"/>
      <c r="D92" s="183"/>
      <c r="E92" s="183"/>
      <c r="F92" s="183"/>
      <c r="G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row>
    <row r="93" spans="1:37" x14ac:dyDescent="0.25">
      <c r="A93" s="183"/>
      <c r="B93" s="183"/>
      <c r="C93" s="183"/>
      <c r="D93" s="183"/>
      <c r="E93" s="183"/>
      <c r="F93" s="183"/>
      <c r="G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row>
    <row r="94" spans="1:37" x14ac:dyDescent="0.25">
      <c r="A94" s="183"/>
      <c r="B94" s="183"/>
      <c r="C94" s="183"/>
      <c r="D94" s="183"/>
      <c r="E94" s="183"/>
      <c r="F94" s="183"/>
      <c r="G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row>
    <row r="95" spans="1:37" x14ac:dyDescent="0.25">
      <c r="A95" s="183"/>
      <c r="B95" s="183"/>
      <c r="C95" s="183"/>
      <c r="D95" s="183"/>
      <c r="E95" s="183"/>
      <c r="F95" s="183"/>
      <c r="G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row>
    <row r="96" spans="1:37" x14ac:dyDescent="0.25">
      <c r="A96" s="183"/>
      <c r="B96" s="183"/>
      <c r="C96" s="183"/>
      <c r="D96" s="183"/>
      <c r="E96" s="183"/>
      <c r="F96" s="183"/>
      <c r="G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row>
    <row r="97" spans="1:37" x14ac:dyDescent="0.25">
      <c r="A97" s="183"/>
      <c r="B97" s="183"/>
      <c r="C97" s="183"/>
      <c r="D97" s="183"/>
      <c r="E97" s="183"/>
      <c r="F97" s="183"/>
      <c r="G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row>
    <row r="98" spans="1:37" x14ac:dyDescent="0.25">
      <c r="A98" s="183"/>
      <c r="B98" s="183"/>
      <c r="C98" s="183"/>
      <c r="D98" s="183"/>
      <c r="E98" s="183"/>
      <c r="F98" s="183"/>
      <c r="G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row>
    <row r="99" spans="1:37" x14ac:dyDescent="0.25">
      <c r="A99" s="183"/>
      <c r="B99" s="183"/>
      <c r="C99" s="183"/>
      <c r="D99" s="183"/>
      <c r="E99" s="183"/>
      <c r="F99" s="183"/>
      <c r="G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row>
    <row r="100" spans="1:37" x14ac:dyDescent="0.25">
      <c r="A100" s="183"/>
      <c r="B100" s="183"/>
      <c r="C100" s="183"/>
      <c r="D100" s="183"/>
      <c r="E100" s="183"/>
      <c r="F100" s="183"/>
      <c r="G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row>
    <row r="101" spans="1:37" x14ac:dyDescent="0.25">
      <c r="A101" s="183"/>
      <c r="B101" s="183"/>
      <c r="C101" s="183"/>
      <c r="D101" s="183"/>
      <c r="E101" s="183"/>
      <c r="F101" s="183"/>
      <c r="G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row>
    <row r="102" spans="1:37" x14ac:dyDescent="0.25">
      <c r="A102" s="183"/>
      <c r="B102" s="183"/>
      <c r="C102" s="183"/>
      <c r="D102" s="183"/>
      <c r="E102" s="183"/>
      <c r="F102" s="183"/>
      <c r="G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row>
    <row r="103" spans="1:37" x14ac:dyDescent="0.25">
      <c r="A103" s="183"/>
      <c r="B103" s="183"/>
      <c r="C103" s="183"/>
      <c r="D103" s="183"/>
      <c r="E103" s="183"/>
      <c r="F103" s="183"/>
      <c r="G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row>
    <row r="104" spans="1:37" x14ac:dyDescent="0.25">
      <c r="A104" s="183"/>
      <c r="B104" s="183"/>
      <c r="C104" s="183"/>
      <c r="D104" s="183"/>
      <c r="E104" s="183"/>
      <c r="F104" s="183"/>
      <c r="G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row>
    <row r="105" spans="1:37" x14ac:dyDescent="0.25">
      <c r="A105" s="183"/>
      <c r="B105" s="183"/>
      <c r="C105" s="183"/>
      <c r="D105" s="183"/>
      <c r="E105" s="183"/>
      <c r="F105" s="183"/>
      <c r="G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row>
    <row r="106" spans="1:37" x14ac:dyDescent="0.25">
      <c r="A106" s="183"/>
      <c r="B106" s="183"/>
      <c r="C106" s="183"/>
      <c r="D106" s="183"/>
      <c r="E106" s="183"/>
      <c r="F106" s="183"/>
      <c r="G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row>
    <row r="107" spans="1:37" x14ac:dyDescent="0.25">
      <c r="A107" s="183"/>
      <c r="B107" s="183"/>
      <c r="C107" s="183"/>
      <c r="D107" s="183"/>
      <c r="E107" s="183"/>
      <c r="F107" s="183"/>
      <c r="G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row>
    <row r="108" spans="1:37" x14ac:dyDescent="0.25">
      <c r="A108" s="183"/>
      <c r="B108" s="183"/>
      <c r="C108" s="183"/>
      <c r="D108" s="183"/>
      <c r="E108" s="183"/>
      <c r="F108" s="183"/>
      <c r="G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row>
    <row r="109" spans="1:37" x14ac:dyDescent="0.25">
      <c r="A109" s="183"/>
      <c r="B109" s="183"/>
      <c r="C109" s="183"/>
      <c r="D109" s="183"/>
      <c r="E109" s="183"/>
      <c r="F109" s="183"/>
      <c r="G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row>
    <row r="110" spans="1:37" x14ac:dyDescent="0.25">
      <c r="A110" s="183"/>
      <c r="B110" s="183"/>
      <c r="C110" s="183"/>
      <c r="D110" s="183"/>
      <c r="E110" s="183"/>
      <c r="F110" s="183"/>
      <c r="G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row>
    <row r="111" spans="1:37" x14ac:dyDescent="0.25">
      <c r="A111" s="183"/>
      <c r="B111" s="183"/>
      <c r="C111" s="183"/>
      <c r="D111" s="183"/>
      <c r="E111" s="183"/>
      <c r="F111" s="183"/>
      <c r="G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row>
    <row r="112" spans="1:37" x14ac:dyDescent="0.25">
      <c r="A112" s="183"/>
      <c r="B112" s="183"/>
      <c r="C112" s="183"/>
      <c r="D112" s="183"/>
      <c r="E112" s="183"/>
      <c r="F112" s="183"/>
      <c r="G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row>
    <row r="113" spans="1:37" x14ac:dyDescent="0.25">
      <c r="A113" s="183"/>
      <c r="B113" s="183"/>
      <c r="C113" s="183"/>
      <c r="D113" s="183"/>
      <c r="E113" s="183"/>
      <c r="F113" s="183"/>
      <c r="G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row>
    <row r="114" spans="1:37" x14ac:dyDescent="0.25">
      <c r="A114" s="183"/>
      <c r="B114" s="183"/>
      <c r="C114" s="183"/>
      <c r="D114" s="183"/>
      <c r="E114" s="183"/>
      <c r="F114" s="183"/>
      <c r="G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row>
    <row r="115" spans="1:37" x14ac:dyDescent="0.25">
      <c r="A115" s="183"/>
      <c r="B115" s="183"/>
      <c r="C115" s="183"/>
      <c r="D115" s="183"/>
      <c r="E115" s="183"/>
      <c r="F115" s="183"/>
      <c r="G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row>
    <row r="116" spans="1:37" x14ac:dyDescent="0.25">
      <c r="A116" s="183"/>
      <c r="B116" s="183"/>
      <c r="C116" s="183"/>
      <c r="D116" s="183"/>
      <c r="E116" s="183"/>
      <c r="F116" s="183"/>
      <c r="G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row>
    <row r="117" spans="1:37" x14ac:dyDescent="0.25">
      <c r="A117" s="183"/>
      <c r="B117" s="183"/>
      <c r="C117" s="183"/>
      <c r="D117" s="183"/>
      <c r="E117" s="183"/>
      <c r="F117" s="183"/>
      <c r="G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row>
    <row r="118" spans="1:37" x14ac:dyDescent="0.25">
      <c r="A118" s="183"/>
      <c r="B118" s="183"/>
      <c r="C118" s="183"/>
      <c r="D118" s="183"/>
      <c r="E118" s="183"/>
      <c r="F118" s="183"/>
      <c r="G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row>
    <row r="119" spans="1:37" x14ac:dyDescent="0.25">
      <c r="A119" s="183"/>
      <c r="B119" s="183"/>
      <c r="C119" s="183"/>
      <c r="D119" s="183"/>
      <c r="E119" s="183"/>
      <c r="F119" s="183"/>
      <c r="G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row>
    <row r="120" spans="1:37" x14ac:dyDescent="0.25">
      <c r="A120" s="183"/>
      <c r="B120" s="183"/>
      <c r="C120" s="183"/>
      <c r="D120" s="183"/>
      <c r="E120" s="183"/>
      <c r="F120" s="183"/>
      <c r="G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row>
    <row r="121" spans="1:37" x14ac:dyDescent="0.25">
      <c r="A121" s="183"/>
      <c r="B121" s="183"/>
      <c r="C121" s="183"/>
      <c r="D121" s="183"/>
      <c r="E121" s="183"/>
      <c r="F121" s="183"/>
      <c r="G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row>
    <row r="122" spans="1:37" x14ac:dyDescent="0.25">
      <c r="A122" s="183"/>
      <c r="B122" s="183"/>
      <c r="C122" s="183"/>
      <c r="D122" s="183"/>
      <c r="E122" s="183"/>
      <c r="F122" s="183"/>
      <c r="G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row>
    <row r="123" spans="1:37" x14ac:dyDescent="0.25">
      <c r="A123" s="183"/>
      <c r="B123" s="183"/>
      <c r="C123" s="183"/>
      <c r="D123" s="183"/>
      <c r="E123" s="183"/>
      <c r="F123" s="183"/>
      <c r="G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row>
    <row r="124" spans="1:37" x14ac:dyDescent="0.25">
      <c r="A124" s="183"/>
      <c r="B124" s="183"/>
      <c r="C124" s="183"/>
      <c r="D124" s="183"/>
      <c r="E124" s="183"/>
      <c r="F124" s="183"/>
      <c r="G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row>
    <row r="125" spans="1:37" x14ac:dyDescent="0.25">
      <c r="A125" s="183"/>
      <c r="B125" s="183"/>
      <c r="C125" s="183"/>
      <c r="D125" s="183"/>
      <c r="E125" s="183"/>
      <c r="F125" s="183"/>
      <c r="G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row>
    <row r="126" spans="1:37" x14ac:dyDescent="0.25">
      <c r="A126" s="183"/>
      <c r="B126" s="183"/>
      <c r="C126" s="183"/>
      <c r="D126" s="183"/>
      <c r="E126" s="183"/>
      <c r="F126" s="183"/>
      <c r="G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row>
    <row r="127" spans="1:37" x14ac:dyDescent="0.25">
      <c r="A127" s="183"/>
      <c r="B127" s="183"/>
      <c r="C127" s="183"/>
      <c r="D127" s="183"/>
      <c r="E127" s="183"/>
      <c r="F127" s="183"/>
      <c r="G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row>
    <row r="128" spans="1:37" x14ac:dyDescent="0.25">
      <c r="A128" s="183"/>
      <c r="B128" s="183"/>
      <c r="C128" s="183"/>
      <c r="D128" s="183"/>
      <c r="E128" s="183"/>
      <c r="F128" s="183"/>
      <c r="G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row>
  </sheetData>
  <sheetProtection algorithmName="SHA-512" hashValue="zE087QVCvvV9ln76bMm048e9PweFbZOzhF+9NZ7/kAAc0RTaoNc9/UuQQyrojR+yBjp+G7evYbW1Xz+eAZXagg==" saltValue="8l8LX6TNSpOgXkyvwtBxrQ==" spinCount="100000" sheet="1" objects="1" scenarios="1"/>
  <mergeCells count="94">
    <mergeCell ref="D35:E35"/>
    <mergeCell ref="A1:A128"/>
    <mergeCell ref="B91:F128"/>
    <mergeCell ref="G1:G128"/>
    <mergeCell ref="P1:AK128"/>
    <mergeCell ref="B46:F46"/>
    <mergeCell ref="B47:E47"/>
    <mergeCell ref="B17:F17"/>
    <mergeCell ref="B11:F11"/>
    <mergeCell ref="D24:F25"/>
    <mergeCell ref="B39:E39"/>
    <mergeCell ref="O1:O2"/>
    <mergeCell ref="M1:M2"/>
    <mergeCell ref="C42:F42"/>
    <mergeCell ref="I1:L1"/>
    <mergeCell ref="E30:E32"/>
    <mergeCell ref="B34:E34"/>
    <mergeCell ref="C10:F10"/>
    <mergeCell ref="B3:F3"/>
    <mergeCell ref="B5:F5"/>
    <mergeCell ref="B21:F21"/>
    <mergeCell ref="B6:F6"/>
    <mergeCell ref="B9:F9"/>
    <mergeCell ref="B8:F8"/>
    <mergeCell ref="C7:F7"/>
    <mergeCell ref="C4:F4"/>
    <mergeCell ref="B20:F20"/>
    <mergeCell ref="B12:F12"/>
    <mergeCell ref="B18:F18"/>
    <mergeCell ref="D33:E33"/>
    <mergeCell ref="B33:C33"/>
    <mergeCell ref="E55:F55"/>
    <mergeCell ref="E56:F56"/>
    <mergeCell ref="B14:F14"/>
    <mergeCell ref="C13:F13"/>
    <mergeCell ref="B38:E38"/>
    <mergeCell ref="C16:F16"/>
    <mergeCell ref="B23:F23"/>
    <mergeCell ref="B40:F40"/>
    <mergeCell ref="B43:F43"/>
    <mergeCell ref="B41:F41"/>
    <mergeCell ref="E51:F51"/>
    <mergeCell ref="E52:F52"/>
    <mergeCell ref="C51:D51"/>
    <mergeCell ref="C56:D56"/>
    <mergeCell ref="C55:D55"/>
    <mergeCell ref="B28:F28"/>
    <mergeCell ref="B82:F82"/>
    <mergeCell ref="B83:F83"/>
    <mergeCell ref="B81:F81"/>
    <mergeCell ref="B1:E2"/>
    <mergeCell ref="F1:F2"/>
    <mergeCell ref="B48:F48"/>
    <mergeCell ref="B59:F59"/>
    <mergeCell ref="C53:D53"/>
    <mergeCell ref="E53:F53"/>
    <mergeCell ref="B49:F49"/>
    <mergeCell ref="B50:F50"/>
    <mergeCell ref="B57:F57"/>
    <mergeCell ref="C19:F19"/>
    <mergeCell ref="B15:F15"/>
    <mergeCell ref="B44:F44"/>
    <mergeCell ref="E54:F54"/>
    <mergeCell ref="B77:F77"/>
    <mergeCell ref="B74:F74"/>
    <mergeCell ref="B78:F78"/>
    <mergeCell ref="B79:F79"/>
    <mergeCell ref="B80:F80"/>
    <mergeCell ref="B70:F70"/>
    <mergeCell ref="B71:F71"/>
    <mergeCell ref="B72:F72"/>
    <mergeCell ref="B73:F73"/>
    <mergeCell ref="B76:F76"/>
    <mergeCell ref="B63:F63"/>
    <mergeCell ref="B64:F64"/>
    <mergeCell ref="B65:F65"/>
    <mergeCell ref="B66:F66"/>
    <mergeCell ref="B67:F67"/>
    <mergeCell ref="C54:D54"/>
    <mergeCell ref="C52:D52"/>
    <mergeCell ref="B88:F88"/>
    <mergeCell ref="B87:F87"/>
    <mergeCell ref="B90:F90"/>
    <mergeCell ref="B89:F89"/>
    <mergeCell ref="B84:F84"/>
    <mergeCell ref="B86:F86"/>
    <mergeCell ref="B85:F85"/>
    <mergeCell ref="B68:F68"/>
    <mergeCell ref="B58:F58"/>
    <mergeCell ref="B69:F69"/>
    <mergeCell ref="B75:F75"/>
    <mergeCell ref="B60:F60"/>
    <mergeCell ref="B61:F61"/>
    <mergeCell ref="B62:F62"/>
  </mergeCells>
  <conditionalFormatting sqref="B37">
    <cfRule type="expression" dxfId="21" priority="4">
      <formula>$C$27="Ναι"</formula>
    </cfRule>
  </conditionalFormatting>
  <conditionalFormatting sqref="C35">
    <cfRule type="cellIs" dxfId="20" priority="29" operator="greaterThan">
      <formula>200</formula>
    </cfRule>
    <cfRule type="cellIs" dxfId="19" priority="30" operator="lessThan">
      <formula>0</formula>
    </cfRule>
  </conditionalFormatting>
  <conditionalFormatting sqref="C37">
    <cfRule type="cellIs" dxfId="18" priority="3" operator="lessThan">
      <formula>0</formula>
    </cfRule>
  </conditionalFormatting>
  <conditionalFormatting sqref="C4:F4 E26:E27 C45 E45:F45">
    <cfRule type="cellIs" dxfId="17" priority="25" operator="equal">
      <formula>"                                                                         √"</formula>
    </cfRule>
  </conditionalFormatting>
  <conditionalFormatting sqref="C7:F7">
    <cfRule type="cellIs" dxfId="16" priority="24" operator="equal">
      <formula>"                                                                         √"</formula>
    </cfRule>
  </conditionalFormatting>
  <conditionalFormatting sqref="C10:F10">
    <cfRule type="cellIs" dxfId="15" priority="23" operator="equal">
      <formula>"                                                                         √"</formula>
    </cfRule>
  </conditionalFormatting>
  <conditionalFormatting sqref="C13:F13">
    <cfRule type="cellIs" dxfId="14" priority="22" operator="equal">
      <formula>"                                                                         √"</formula>
    </cfRule>
  </conditionalFormatting>
  <conditionalFormatting sqref="C16:F16">
    <cfRule type="cellIs" dxfId="13" priority="21" operator="equal">
      <formula>"                                                                         √"</formula>
    </cfRule>
  </conditionalFormatting>
  <conditionalFormatting sqref="C19:F19">
    <cfRule type="cellIs" dxfId="12" priority="17" operator="equal">
      <formula>"                                                                         √"</formula>
    </cfRule>
  </conditionalFormatting>
  <conditionalFormatting sqref="C42:F42">
    <cfRule type="cellIs" dxfId="11" priority="16" operator="equal">
      <formula>"                                                                         √"</formula>
    </cfRule>
  </conditionalFormatting>
  <conditionalFormatting sqref="D35">
    <cfRule type="expression" dxfId="10" priority="1">
      <formula>$F$35&gt;0</formula>
    </cfRule>
  </conditionalFormatting>
  <conditionalFormatting sqref="E22 E26:F27">
    <cfRule type="cellIs" dxfId="9" priority="13" operator="equal">
      <formula>"                                                   √"</formula>
    </cfRule>
  </conditionalFormatting>
  <conditionalFormatting sqref="E22">
    <cfRule type="cellIs" dxfId="8" priority="19" operator="equal">
      <formula>"                                                                         √"</formula>
    </cfRule>
  </conditionalFormatting>
  <conditionalFormatting sqref="E53">
    <cfRule type="containsText" dxfId="7" priority="26" operator="containsText" text="ΜΗ ΕΓΚΥΡΟ">
      <formula>NOT(ISERROR(SEARCH("ΜΗ ΕΓΚΥΡΟ",E53)))</formula>
    </cfRule>
    <cfRule type="containsText" dxfId="6" priority="27" operator="containsText" text="ΜΗ ΕΓΚΥΡΟ">
      <formula>NOT(ISERROR(SEARCH("ΜΗ ΕΓΚΥΡΟ",E53)))</formula>
    </cfRule>
    <cfRule type="containsText" dxfId="5" priority="28" operator="containsText" text="ΕΓΚΥΡΟ">
      <formula>NOT(ISERROR(SEARCH("ΕΓΚΥΡΟ",E53)))</formula>
    </cfRule>
  </conditionalFormatting>
  <conditionalFormatting sqref="E51:F52 E54:F56">
    <cfRule type="cellIs" dxfId="4" priority="14" operator="equal">
      <formula>"√"</formula>
    </cfRule>
  </conditionalFormatting>
  <conditionalFormatting sqref="F35">
    <cfRule type="cellIs" dxfId="3" priority="2" operator="greaterThan">
      <formula>0</formula>
    </cfRule>
  </conditionalFormatting>
  <dataValidations count="4">
    <dataValidation type="list" allowBlank="1" showInputMessage="1" showErrorMessage="1" sqref="B4" xr:uid="{A9BE292C-EFEE-4D7F-9208-1BA4BB90925F}">
      <formula1>$H$3:$H$5</formula1>
    </dataValidation>
    <dataValidation type="list" allowBlank="1" showInputMessage="1" showErrorMessage="1" sqref="B13" xr:uid="{A8DC747D-9318-4540-9527-087295198590}">
      <formula1>$H$7:$H$8</formula1>
    </dataValidation>
    <dataValidation type="list" allowBlank="1" showInputMessage="1" showErrorMessage="1" sqref="B19 B7" xr:uid="{7B986476-BF0E-4B66-87CA-F9D2E823A26C}">
      <formula1>$L$17:$L$18</formula1>
    </dataValidation>
    <dataValidation type="list" allowBlank="1" showInputMessage="1" showErrorMessage="1" sqref="B10 B16 C27" xr:uid="{BC3F413A-2400-4933-99F4-56443674AC0F}">
      <formula1>$M$17:$M$18</formula1>
    </dataValidation>
  </dataValidations>
  <hyperlinks>
    <hyperlink ref="B89" r:id="rId1" display="https://phpmysqlappdiag454.blob.core.windows.net/blob/assets/images/harbortech-beauty-gadgets/%CE%A3%CF%85%CE%BC%CF%86%CF%89%CE%BD%CE%B7%CF%84%CE%B9%CE%BA%CF%8C %CE%95%CE%BD%CE%BF%CE%B9%CE%BA%CE%AF%CE%B1%CF%83%CE%B7%CF%82 %CE%97%CF%87%CE%B7%CF%84%CE%B9%CE%BA%CE%BF%CF%8D %CE%95%CE%BE%CE%BF%CF%80%CE%BB%CE%B9%CF%83%CE%BC%CE%BF%CF%8D.pdf" xr:uid="{C6DFB1D7-5A2D-41FF-B83D-E3C4159A7F63}"/>
    <hyperlink ref="B90" r:id="rId2" display="https://www.harbortech.gr/gdpr-terms" xr:uid="{771FF58A-276E-4778-8E2B-279806771230}"/>
    <hyperlink ref="B84:F84" r:id="rId3" display="Scan or Click to Preview" xr:uid="{788AB8DF-9A18-414A-9A3A-0EA6C7122312}"/>
    <hyperlink ref="B88" r:id="rId4" tooltip="Bank Ibans" display="https://phpmysqlappdiag454.blob.core.windows.net/blob/assets/images/harbortech-beauty-gadgets/HarborTech Beauty &amp; Gadgets %CE%9B%CE%9F%CE%93%CE%91%CE%A1%CE%99%CE%91%CE%A3%CE%9C%CE%9F%CE%99 %CE%A4%CE%A1%CE%91%CE%A0%CE%95%CE%96%CE%A9%CE%9D_compressed.pdf" xr:uid="{BA39E5C2-344F-4089-83F7-7F5626D6D947}"/>
    <hyperlink ref="B87:F87" r:id="rId5" display="* HarborTech Ενοικίαση ηχητικού εξοπλισμού" xr:uid="{57A78FF0-7E93-4886-A526-704138955EC0}"/>
    <hyperlink ref="B83:F83" r:id="rId6" display="https://hihello.me/hi/harbortech-beauty-and-gadgets" xr:uid="{09821CF0-8B0C-4BE6-B1EA-B616718F4676}"/>
    <hyperlink ref="F1:F2" r:id="rId7" display="https://www.harbortech.gr/" xr:uid="{AAA2A782-E4C9-43CE-9B51-B7059ADFC1FE}"/>
    <hyperlink ref="F47" r:id="rId8" display="https://www.harbortech.gr/" xr:uid="{52B54929-C9AA-4F60-BB16-5E27E0218359}"/>
  </hyperlinks>
  <pageMargins left="0.13" right="0.12" top="0.12" bottom="0.52" header="0.12" footer="0.3"/>
  <pageSetup paperSize="9" scale="84" fitToHeight="0" orientation="portrait" horizontalDpi="300" verticalDpi="300" r:id="rId9"/>
  <ignoredErrors>
    <ignoredError sqref="B5:F6 B23:F25 B22 B26 D4:F4 B8:F9 D7:F7 B11:F12 D10:F10 B14:F15 D13:F13 B17:F18 D16:F16 D19:F1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E3E125C4-F4FF-4043-A79A-86AB8CBF33D1}">
          <x14:formula1>
            <xm:f>'Συμφωνητικό Ενοικίασης'!$H$14:$H$17</xm:f>
          </x14:formula1>
          <xm:sqref>B42</xm:sqref>
        </x14:dataValidation>
        <x14:dataValidation type="list" allowBlank="1" showInputMessage="1" showErrorMessage="1" xr:uid="{01C6F857-CBEF-483A-B5E8-0E4AD43A8180}">
          <x14:formula1>
            <xm:f>'Συμφωνητικό Ενοικίασης'!$H$16:$H$17</xm:f>
          </x14:formula1>
          <xm:sqref>B45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01F9-F074-4263-8BAD-EED9F81F30E8}">
  <sheetPr>
    <pageSetUpPr fitToPage="1"/>
  </sheetPr>
  <dimension ref="A1:AK102"/>
  <sheetViews>
    <sheetView showGridLines="0" showZeros="0" zoomScaleNormal="100" zoomScaleSheetLayoutView="100" workbookViewId="0">
      <selection sqref="A1:A102"/>
    </sheetView>
  </sheetViews>
  <sheetFormatPr defaultRowHeight="15" x14ac:dyDescent="0.25"/>
  <cols>
    <col min="1" max="1" width="70" style="4" customWidth="1"/>
    <col min="2" max="2" width="22.85546875" style="4" customWidth="1"/>
    <col min="3" max="3" width="15.140625" style="4" customWidth="1"/>
    <col min="4" max="4" width="19.42578125" style="4" customWidth="1"/>
    <col min="5" max="5" width="25.28515625" style="4" customWidth="1"/>
    <col min="6" max="6" width="21.85546875" style="4" customWidth="1"/>
    <col min="7" max="7" width="16.140625" style="4" hidden="1" customWidth="1"/>
    <col min="8" max="8" width="38.140625" style="4" hidden="1" customWidth="1"/>
    <col min="9" max="9" width="32.85546875" style="4" hidden="1" customWidth="1"/>
    <col min="10" max="10" width="28" style="4" hidden="1" customWidth="1"/>
    <col min="11" max="11" width="21" style="4" hidden="1" customWidth="1"/>
    <col min="12" max="12" width="28" style="4" hidden="1" customWidth="1"/>
    <col min="13" max="13" width="14.42578125" style="4" hidden="1" customWidth="1"/>
    <col min="14" max="14" width="9" style="4" hidden="1" customWidth="1"/>
    <col min="15" max="15" width="11.42578125" style="4" hidden="1" customWidth="1"/>
    <col min="16" max="16384" width="9.140625" style="4"/>
  </cols>
  <sheetData>
    <row r="1" spans="1:37" ht="51.75" customHeight="1" x14ac:dyDescent="0.25">
      <c r="A1" s="183"/>
      <c r="B1" s="247" t="e" vm="4">
        <v>#VALUE!</v>
      </c>
      <c r="C1" s="247"/>
      <c r="D1" s="247"/>
      <c r="E1" s="247"/>
      <c r="F1" s="247"/>
      <c r="G1" s="221"/>
      <c r="H1" s="54" t="s">
        <v>115</v>
      </c>
      <c r="I1" s="54" t="s">
        <v>114</v>
      </c>
      <c r="J1" s="53"/>
      <c r="K1" s="53"/>
      <c r="L1" s="53"/>
      <c r="M1" s="225"/>
      <c r="N1" s="2"/>
      <c r="O1" s="224"/>
      <c r="P1" s="221"/>
      <c r="Q1" s="221"/>
      <c r="R1" s="221"/>
      <c r="S1" s="221"/>
      <c r="T1" s="221"/>
      <c r="U1" s="221"/>
      <c r="V1" s="221"/>
      <c r="W1" s="221"/>
      <c r="X1" s="221"/>
      <c r="Y1" s="221"/>
      <c r="Z1" s="221"/>
      <c r="AA1" s="221"/>
      <c r="AB1" s="221"/>
      <c r="AC1" s="221"/>
      <c r="AD1" s="221"/>
      <c r="AE1" s="221"/>
      <c r="AF1" s="221"/>
      <c r="AG1" s="221"/>
      <c r="AH1" s="221"/>
      <c r="AI1" s="221"/>
      <c r="AJ1" s="221"/>
      <c r="AK1" s="221"/>
    </row>
    <row r="2" spans="1:37" ht="24" customHeight="1" x14ac:dyDescent="0.25">
      <c r="A2" s="183"/>
      <c r="B2" s="244" t="s">
        <v>70</v>
      </c>
      <c r="C2" s="244"/>
      <c r="D2" s="244"/>
      <c r="E2" s="244"/>
      <c r="F2" s="244"/>
      <c r="G2" s="221"/>
      <c r="H2" s="55" t="s">
        <v>120</v>
      </c>
      <c r="I2" s="56"/>
      <c r="J2" s="2"/>
      <c r="K2" s="2"/>
      <c r="L2" s="2"/>
      <c r="M2" s="225"/>
      <c r="N2" s="5"/>
      <c r="O2" s="224"/>
      <c r="P2" s="221"/>
      <c r="Q2" s="221"/>
      <c r="R2" s="221"/>
      <c r="S2" s="221"/>
      <c r="T2" s="221"/>
      <c r="U2" s="221"/>
      <c r="V2" s="221"/>
      <c r="W2" s="221"/>
      <c r="X2" s="221"/>
      <c r="Y2" s="221"/>
      <c r="Z2" s="221"/>
      <c r="AA2" s="221"/>
      <c r="AB2" s="221"/>
      <c r="AC2" s="221"/>
      <c r="AD2" s="221"/>
      <c r="AE2" s="221"/>
      <c r="AF2" s="221"/>
      <c r="AG2" s="221"/>
      <c r="AH2" s="221"/>
      <c r="AI2" s="221"/>
      <c r="AJ2" s="221"/>
      <c r="AK2" s="221"/>
    </row>
    <row r="3" spans="1:37" ht="28.5" customHeight="1" x14ac:dyDescent="0.3">
      <c r="A3" s="183"/>
      <c r="B3" s="36" t="s">
        <v>103</v>
      </c>
      <c r="C3" s="52">
        <f ca="1">TODAY()</f>
        <v>45617</v>
      </c>
      <c r="D3" s="241" t="s">
        <v>102</v>
      </c>
      <c r="E3" s="241"/>
      <c r="F3" s="30"/>
      <c r="G3" s="221"/>
      <c r="H3" s="55" t="s">
        <v>119</v>
      </c>
      <c r="I3" s="19"/>
      <c r="J3" s="8"/>
      <c r="K3" s="16"/>
      <c r="L3" s="16"/>
      <c r="M3" s="8"/>
      <c r="N3" s="17"/>
      <c r="O3" s="18"/>
      <c r="P3" s="221"/>
      <c r="Q3" s="221"/>
      <c r="R3" s="221"/>
      <c r="S3" s="221"/>
      <c r="T3" s="221"/>
      <c r="U3" s="221"/>
      <c r="V3" s="221"/>
      <c r="W3" s="221"/>
      <c r="X3" s="221"/>
      <c r="Y3" s="221"/>
      <c r="Z3" s="221"/>
      <c r="AA3" s="221"/>
      <c r="AB3" s="221"/>
      <c r="AC3" s="221"/>
      <c r="AD3" s="221"/>
      <c r="AE3" s="221"/>
      <c r="AF3" s="221"/>
      <c r="AG3" s="221"/>
      <c r="AH3" s="221"/>
      <c r="AI3" s="221"/>
      <c r="AJ3" s="221"/>
      <c r="AK3" s="221"/>
    </row>
    <row r="4" spans="1:37" ht="39.75" customHeight="1" x14ac:dyDescent="0.25">
      <c r="A4" s="183"/>
      <c r="B4" s="230" t="s">
        <v>104</v>
      </c>
      <c r="C4" s="230"/>
      <c r="D4" s="230"/>
      <c r="E4" s="230"/>
      <c r="F4" s="230"/>
      <c r="G4" s="221"/>
      <c r="H4" s="55" t="s">
        <v>113</v>
      </c>
      <c r="I4" s="19" t="s">
        <v>112</v>
      </c>
      <c r="J4" s="8"/>
      <c r="K4" s="16"/>
      <c r="L4" s="16"/>
      <c r="M4" s="8"/>
      <c r="N4" s="17"/>
      <c r="O4" s="18"/>
      <c r="P4" s="221"/>
      <c r="Q4" s="221"/>
      <c r="R4" s="221"/>
      <c r="S4" s="221"/>
      <c r="T4" s="221"/>
      <c r="U4" s="221"/>
      <c r="V4" s="221"/>
      <c r="W4" s="221"/>
      <c r="X4" s="221"/>
      <c r="Y4" s="221"/>
      <c r="Z4" s="221"/>
      <c r="AA4" s="221"/>
      <c r="AB4" s="221"/>
      <c r="AC4" s="221"/>
      <c r="AD4" s="221"/>
      <c r="AE4" s="221"/>
      <c r="AF4" s="221"/>
      <c r="AG4" s="221"/>
      <c r="AH4" s="221"/>
      <c r="AI4" s="221"/>
      <c r="AJ4" s="221"/>
      <c r="AK4" s="221"/>
    </row>
    <row r="5" spans="1:37" x14ac:dyDescent="0.25">
      <c r="A5" s="183"/>
      <c r="B5" s="242" t="str">
        <f>"Β’. Μισθωτής:  "  &amp;  Υπολογισμός!C51</f>
        <v xml:space="preserve">Β’. Μισθωτής:  </v>
      </c>
      <c r="C5" s="242"/>
      <c r="D5" s="243" t="str">
        <f>"Διεύθυνση:  "  &amp;  Υπολογισμός!C52</f>
        <v xml:space="preserve">Διεύθυνση:  </v>
      </c>
      <c r="E5" s="243"/>
      <c r="F5" s="243"/>
      <c r="G5" s="221"/>
      <c r="H5" s="55"/>
      <c r="I5" s="19"/>
      <c r="J5" s="8"/>
      <c r="K5" s="7"/>
      <c r="L5" s="7"/>
      <c r="M5" s="8"/>
      <c r="N5" s="9"/>
      <c r="O5" s="8"/>
      <c r="P5" s="221"/>
      <c r="Q5" s="221"/>
      <c r="R5" s="221"/>
      <c r="S5" s="221"/>
      <c r="T5" s="221"/>
      <c r="U5" s="221"/>
      <c r="V5" s="221"/>
      <c r="W5" s="221"/>
      <c r="X5" s="221"/>
      <c r="Y5" s="221"/>
      <c r="Z5" s="221"/>
      <c r="AA5" s="221"/>
      <c r="AB5" s="221"/>
      <c r="AC5" s="221"/>
      <c r="AD5" s="221"/>
      <c r="AE5" s="221"/>
      <c r="AF5" s="221"/>
      <c r="AG5" s="221"/>
      <c r="AH5" s="221"/>
      <c r="AI5" s="221"/>
      <c r="AJ5" s="221"/>
      <c r="AK5" s="221"/>
    </row>
    <row r="6" spans="1:37" x14ac:dyDescent="0.25">
      <c r="A6" s="183"/>
      <c r="B6" s="162" t="str">
        <f>"ΑΦΜ:  "  &amp;  Υπολογισμός!C53</f>
        <v xml:space="preserve">ΑΦΜ:  </v>
      </c>
      <c r="C6" s="162" t="str">
        <f>"ΑΔΤ:  "  &amp;  Υπολογισμός!C54</f>
        <v xml:space="preserve">ΑΔΤ:  </v>
      </c>
      <c r="D6" s="243" t="str">
        <f>"Εmail: " &amp; Υπολογισμός!C56</f>
        <v xml:space="preserve">Εmail: </v>
      </c>
      <c r="E6" s="243"/>
      <c r="F6" s="161" t="str">
        <f>"Τηλ:  "  &amp;  Υπολογισμός!C55</f>
        <v xml:space="preserve">Τηλ:  </v>
      </c>
      <c r="G6" s="221"/>
      <c r="H6" s="57" t="s">
        <v>116</v>
      </c>
      <c r="I6" s="19"/>
      <c r="J6" s="8"/>
      <c r="K6" s="16"/>
      <c r="L6" s="16"/>
      <c r="M6" s="8"/>
      <c r="N6" s="9"/>
      <c r="O6" s="8"/>
      <c r="P6" s="221"/>
      <c r="Q6" s="221"/>
      <c r="R6" s="221"/>
      <c r="S6" s="221"/>
      <c r="T6" s="221"/>
      <c r="U6" s="221"/>
      <c r="V6" s="221"/>
      <c r="W6" s="221"/>
      <c r="X6" s="221"/>
      <c r="Y6" s="221"/>
      <c r="Z6" s="221"/>
      <c r="AA6" s="221"/>
      <c r="AB6" s="221"/>
      <c r="AC6" s="221"/>
      <c r="AD6" s="221"/>
      <c r="AE6" s="221"/>
      <c r="AF6" s="221"/>
      <c r="AG6" s="221"/>
      <c r="AH6" s="221"/>
      <c r="AI6" s="221"/>
      <c r="AJ6" s="221"/>
      <c r="AK6" s="221"/>
    </row>
    <row r="7" spans="1:37" ht="6.75" customHeight="1" x14ac:dyDescent="0.25">
      <c r="A7" s="183"/>
      <c r="B7" s="37"/>
      <c r="C7" s="37"/>
      <c r="D7" s="37"/>
      <c r="E7" s="37"/>
      <c r="F7" s="37"/>
      <c r="G7" s="221"/>
      <c r="H7" s="57"/>
      <c r="I7" s="19"/>
      <c r="J7" s="8"/>
      <c r="K7" s="16"/>
      <c r="L7" s="16"/>
      <c r="M7" s="8"/>
      <c r="N7" s="9"/>
      <c r="O7" s="8"/>
      <c r="P7" s="221"/>
      <c r="Q7" s="221"/>
      <c r="R7" s="221"/>
      <c r="S7" s="221"/>
      <c r="T7" s="221"/>
      <c r="U7" s="221"/>
      <c r="V7" s="221"/>
      <c r="W7" s="221"/>
      <c r="X7" s="221"/>
      <c r="Y7" s="221"/>
      <c r="Z7" s="221"/>
      <c r="AA7" s="221"/>
      <c r="AB7" s="221"/>
      <c r="AC7" s="221"/>
      <c r="AD7" s="221"/>
      <c r="AE7" s="221"/>
      <c r="AF7" s="221"/>
      <c r="AG7" s="221"/>
      <c r="AH7" s="221"/>
      <c r="AI7" s="221"/>
      <c r="AJ7" s="221"/>
      <c r="AK7" s="221"/>
    </row>
    <row r="8" spans="1:37" ht="18.75" customHeight="1" x14ac:dyDescent="0.3">
      <c r="A8" s="183"/>
      <c r="B8" s="39" t="s">
        <v>71</v>
      </c>
      <c r="C8" s="40"/>
      <c r="E8" s="40"/>
      <c r="F8" s="40"/>
      <c r="G8" s="221"/>
      <c r="H8" s="57" t="s">
        <v>117</v>
      </c>
      <c r="I8" s="19"/>
      <c r="J8" s="8"/>
      <c r="K8" s="16"/>
      <c r="L8" s="16"/>
      <c r="M8" s="8"/>
      <c r="N8" s="9"/>
      <c r="O8" s="8"/>
      <c r="P8" s="221"/>
      <c r="Q8" s="221"/>
      <c r="R8" s="221"/>
      <c r="S8" s="221"/>
      <c r="T8" s="221"/>
      <c r="U8" s="221"/>
      <c r="V8" s="221"/>
      <c r="W8" s="221"/>
      <c r="X8" s="221"/>
      <c r="Y8" s="221"/>
      <c r="Z8" s="221"/>
      <c r="AA8" s="221"/>
      <c r="AB8" s="221"/>
      <c r="AC8" s="221"/>
      <c r="AD8" s="221"/>
      <c r="AE8" s="221"/>
      <c r="AF8" s="221"/>
      <c r="AG8" s="221"/>
      <c r="AH8" s="221"/>
      <c r="AI8" s="221"/>
      <c r="AJ8" s="221"/>
      <c r="AK8" s="221"/>
    </row>
    <row r="9" spans="1:37" ht="19.5" customHeight="1" x14ac:dyDescent="0.25">
      <c r="A9" s="183"/>
      <c r="B9" s="38" t="s">
        <v>72</v>
      </c>
      <c r="C9" s="41"/>
      <c r="D9" s="41"/>
      <c r="E9" s="41"/>
      <c r="F9" s="41"/>
      <c r="G9" s="221"/>
      <c r="H9" s="55" t="s">
        <v>118</v>
      </c>
      <c r="I9" s="19"/>
      <c r="J9" s="8"/>
      <c r="K9" s="7"/>
      <c r="L9" s="7"/>
      <c r="M9" s="8"/>
      <c r="N9" s="9"/>
      <c r="O9" s="8"/>
      <c r="P9" s="221"/>
      <c r="Q9" s="221"/>
      <c r="R9" s="221"/>
      <c r="S9" s="221"/>
      <c r="T9" s="221"/>
      <c r="U9" s="221"/>
      <c r="V9" s="221"/>
      <c r="W9" s="221"/>
      <c r="X9" s="221"/>
      <c r="Y9" s="221"/>
      <c r="Z9" s="221"/>
      <c r="AA9" s="221"/>
      <c r="AB9" s="221"/>
      <c r="AC9" s="221"/>
      <c r="AD9" s="221"/>
      <c r="AE9" s="221"/>
      <c r="AF9" s="221"/>
      <c r="AG9" s="221"/>
      <c r="AH9" s="221"/>
      <c r="AI9" s="221"/>
      <c r="AJ9" s="221"/>
      <c r="AK9" s="221"/>
    </row>
    <row r="10" spans="1:37" ht="35.25" customHeight="1" x14ac:dyDescent="0.25">
      <c r="A10" s="183"/>
      <c r="B10" s="231" t="s">
        <v>73</v>
      </c>
      <c r="C10" s="231"/>
      <c r="D10" s="231"/>
      <c r="E10" s="231"/>
      <c r="F10" s="231"/>
      <c r="G10" s="221"/>
      <c r="H10"/>
      <c r="I10" s="19"/>
      <c r="J10" s="8"/>
      <c r="K10" s="7"/>
      <c r="L10" s="7"/>
      <c r="M10" s="8"/>
      <c r="N10" s="9"/>
      <c r="O10" s="8"/>
      <c r="P10" s="221"/>
      <c r="Q10" s="221"/>
      <c r="R10" s="221"/>
      <c r="S10" s="221"/>
      <c r="T10" s="221"/>
      <c r="U10" s="221"/>
      <c r="V10" s="221"/>
      <c r="W10" s="221"/>
      <c r="X10" s="221"/>
      <c r="Y10" s="221"/>
      <c r="Z10" s="221"/>
      <c r="AA10" s="221"/>
      <c r="AB10" s="221"/>
      <c r="AC10" s="221"/>
      <c r="AD10" s="221"/>
      <c r="AE10" s="221"/>
      <c r="AF10" s="221"/>
      <c r="AG10" s="221"/>
      <c r="AH10" s="221"/>
      <c r="AI10" s="221"/>
      <c r="AJ10" s="221"/>
      <c r="AK10" s="221"/>
    </row>
    <row r="11" spans="1:37" ht="20.25" customHeight="1" x14ac:dyDescent="0.25">
      <c r="A11" s="183"/>
      <c r="B11" s="137" t="str">
        <f>"Α. Ποσότητα:  "    &amp;       Υπολογισμός!D30</f>
        <v>Α. Ποσότητα:  0</v>
      </c>
      <c r="C11" s="252" t="s">
        <v>76</v>
      </c>
      <c r="D11" s="252"/>
      <c r="E11" s="248" t="str">
        <f>"Μοντέλο:  "  &amp;  Υπολογισμός!C30</f>
        <v>Μοντέλο:  0</v>
      </c>
      <c r="F11" s="249"/>
      <c r="G11" s="221"/>
      <c r="I11" s="8"/>
      <c r="J11" s="8"/>
      <c r="K11" s="16"/>
      <c r="L11" s="16"/>
      <c r="M11" s="8"/>
      <c r="N11" s="9"/>
      <c r="O11" s="8"/>
      <c r="P11" s="221"/>
      <c r="Q11" s="221"/>
      <c r="R11" s="221"/>
      <c r="S11" s="221"/>
      <c r="T11" s="221"/>
      <c r="U11" s="221"/>
      <c r="V11" s="221"/>
      <c r="W11" s="221"/>
      <c r="X11" s="221"/>
      <c r="Y11" s="221"/>
      <c r="Z11" s="221"/>
      <c r="AA11" s="221"/>
      <c r="AB11" s="221"/>
      <c r="AC11" s="221"/>
      <c r="AD11" s="221"/>
      <c r="AE11" s="221"/>
      <c r="AF11" s="221"/>
      <c r="AG11" s="221"/>
      <c r="AH11" s="221"/>
      <c r="AI11" s="221"/>
      <c r="AJ11" s="221"/>
      <c r="AK11" s="221"/>
    </row>
    <row r="12" spans="1:37" ht="15.75" thickBot="1" x14ac:dyDescent="0.3">
      <c r="A12" s="183"/>
      <c r="B12" s="136" t="str">
        <f>"Σειριακός Αριθμός (S/N) :  "</f>
        <v xml:space="preserve">Σειριακός Αριθμός (S/N) :  </v>
      </c>
      <c r="C12" s="259" cm="1">
        <f t="array" ref="C12">IFERROR(_xlfn.IFS(E11=H2,I2,E11=H3,I3,E11=H4,I4,E11=H6,I6,E11=H8,I8,E11=H9,I9),0)</f>
        <v>0</v>
      </c>
      <c r="D12" s="260"/>
      <c r="E12" s="245"/>
      <c r="F12" s="246"/>
      <c r="G12" s="221"/>
      <c r="I12" s="8"/>
      <c r="J12" s="8"/>
      <c r="K12" s="16"/>
      <c r="L12" s="16"/>
      <c r="M12" s="8"/>
      <c r="N12" s="9"/>
      <c r="O12" s="8"/>
      <c r="P12" s="221"/>
      <c r="Q12" s="221"/>
      <c r="R12" s="221"/>
      <c r="S12" s="221"/>
      <c r="T12" s="221"/>
      <c r="U12" s="221"/>
      <c r="V12" s="221"/>
      <c r="W12" s="221"/>
      <c r="X12" s="221"/>
      <c r="Y12" s="221"/>
      <c r="Z12" s="221"/>
      <c r="AA12" s="221"/>
      <c r="AB12" s="221"/>
      <c r="AC12" s="221"/>
      <c r="AD12" s="221"/>
      <c r="AE12" s="221"/>
      <c r="AF12" s="221"/>
      <c r="AG12" s="221"/>
      <c r="AH12" s="221"/>
      <c r="AI12" s="221"/>
      <c r="AJ12" s="221"/>
      <c r="AK12" s="221"/>
    </row>
    <row r="13" spans="1:37" ht="22.5" customHeight="1" thickTop="1" x14ac:dyDescent="0.25">
      <c r="A13" s="183"/>
      <c r="B13" s="138" t="str">
        <f>"Β. Ποσότητα:  "    &amp;       Υπολογισμός!D31</f>
        <v>Β. Ποσότητα:  0</v>
      </c>
      <c r="C13" s="239" t="s">
        <v>186</v>
      </c>
      <c r="D13" s="239"/>
      <c r="E13" s="250" t="str">
        <f>"Μοντέλο: "  &amp; Υπολογισμός!C31</f>
        <v>Μοντέλο: 0</v>
      </c>
      <c r="F13" s="251"/>
      <c r="G13" s="221"/>
      <c r="I13" s="8"/>
      <c r="J13" s="8"/>
      <c r="K13" s="16"/>
      <c r="L13" s="16"/>
      <c r="M13" s="8"/>
      <c r="N13" s="9"/>
      <c r="O13" s="8"/>
      <c r="P13" s="221"/>
      <c r="Q13" s="221"/>
      <c r="R13" s="221"/>
      <c r="S13" s="221"/>
      <c r="T13" s="221"/>
      <c r="U13" s="221"/>
      <c r="V13" s="221"/>
      <c r="W13" s="221"/>
      <c r="X13" s="221"/>
      <c r="Y13" s="221"/>
      <c r="Z13" s="221"/>
      <c r="AA13" s="221"/>
      <c r="AB13" s="221"/>
      <c r="AC13" s="221"/>
      <c r="AD13" s="221"/>
      <c r="AE13" s="221"/>
      <c r="AF13" s="221"/>
      <c r="AG13" s="221"/>
      <c r="AH13" s="221"/>
      <c r="AI13" s="221"/>
      <c r="AJ13" s="221"/>
      <c r="AK13" s="221"/>
    </row>
    <row r="14" spans="1:37" ht="15.75" thickBot="1" x14ac:dyDescent="0.3">
      <c r="A14" s="183"/>
      <c r="B14" s="136" t="str">
        <f>"Σειριακός Αριθμός (S/N) :  "</f>
        <v xml:space="preserve">Σειριακός Αριθμός (S/N) :  </v>
      </c>
      <c r="C14" s="261" cm="1">
        <f t="array" ref="C14">IFERROR(_xlfn.IFS(E13=H2,I2,E13=H3,I3,E13=H4,I4,E13=H6,I6,E13=H8,I8,E13=H9,I9),0)</f>
        <v>0</v>
      </c>
      <c r="D14" s="262"/>
      <c r="E14" s="245"/>
      <c r="F14" s="246"/>
      <c r="G14" s="221"/>
      <c r="H14" s="4" t="s">
        <v>129</v>
      </c>
      <c r="I14" s="8"/>
      <c r="J14" s="8"/>
      <c r="K14" s="16"/>
      <c r="L14" s="16"/>
      <c r="M14" s="8"/>
      <c r="N14" s="9"/>
      <c r="O14" s="8"/>
      <c r="P14" s="221"/>
      <c r="Q14" s="221"/>
      <c r="R14" s="221"/>
      <c r="S14" s="221"/>
      <c r="T14" s="221"/>
      <c r="U14" s="221"/>
      <c r="V14" s="221"/>
      <c r="W14" s="221"/>
      <c r="X14" s="221"/>
      <c r="Y14" s="221"/>
      <c r="Z14" s="221"/>
      <c r="AA14" s="221"/>
      <c r="AB14" s="221"/>
      <c r="AC14" s="221"/>
      <c r="AD14" s="221"/>
      <c r="AE14" s="221"/>
      <c r="AF14" s="221"/>
      <c r="AG14" s="221"/>
      <c r="AH14" s="221"/>
      <c r="AI14" s="221"/>
      <c r="AJ14" s="221"/>
      <c r="AK14" s="221"/>
    </row>
    <row r="15" spans="1:37" ht="24.75" customHeight="1" thickTop="1" x14ac:dyDescent="0.25">
      <c r="A15" s="183"/>
      <c r="B15" s="138" t="str">
        <f>"Γ. Ποσότητα:  "    &amp;       Υπολογισμός!D32</f>
        <v>Γ. Ποσότητα:  0</v>
      </c>
      <c r="C15" s="239" t="s">
        <v>77</v>
      </c>
      <c r="D15" s="239"/>
      <c r="E15" s="240" t="str">
        <f>"Μοντέλο: "  &amp; Υπολογισμός!C32</f>
        <v>Μοντέλο: 0</v>
      </c>
      <c r="F15" s="240"/>
      <c r="G15" s="221"/>
      <c r="H15" s="4" t="s">
        <v>127</v>
      </c>
      <c r="M15" s="10"/>
      <c r="N15" s="10"/>
      <c r="O15" s="10"/>
      <c r="P15" s="221"/>
      <c r="Q15" s="221"/>
      <c r="R15" s="221"/>
      <c r="S15" s="221"/>
      <c r="T15" s="221"/>
      <c r="U15" s="221"/>
      <c r="V15" s="221"/>
      <c r="W15" s="221"/>
      <c r="X15" s="221"/>
      <c r="Y15" s="221"/>
      <c r="Z15" s="221"/>
      <c r="AA15" s="221"/>
      <c r="AB15" s="221"/>
      <c r="AC15" s="221"/>
      <c r="AD15" s="221"/>
      <c r="AE15" s="221"/>
      <c r="AF15" s="221"/>
      <c r="AG15" s="221"/>
      <c r="AH15" s="221"/>
      <c r="AI15" s="221"/>
      <c r="AJ15" s="221"/>
      <c r="AK15" s="221"/>
    </row>
    <row r="16" spans="1:37" ht="15.75" thickBot="1" x14ac:dyDescent="0.3">
      <c r="A16" s="183"/>
      <c r="B16" s="136" t="str">
        <f>"Σειριακός Αριθμός (S/N) :  "</f>
        <v xml:space="preserve">Σειριακός Αριθμός (S/N) :  </v>
      </c>
      <c r="C16" s="261" cm="1">
        <f t="array" ref="C16">IFERROR(_xlfn.IFS(E15=H2,I2,E15=H3,I3,E15=H4,I4,E15=H6,I6,E15=H8,I8,E15=H9,I9),0)</f>
        <v>0</v>
      </c>
      <c r="D16" s="261"/>
      <c r="E16" s="152"/>
      <c r="F16" s="151"/>
      <c r="G16" s="221"/>
      <c r="H16" s="4" t="s">
        <v>184</v>
      </c>
      <c r="M16" s="10"/>
      <c r="N16" s="10"/>
      <c r="O16" s="10"/>
      <c r="P16" s="221"/>
      <c r="Q16" s="221"/>
      <c r="R16" s="221"/>
      <c r="S16" s="221"/>
      <c r="T16" s="221"/>
      <c r="U16" s="221"/>
      <c r="V16" s="221"/>
      <c r="W16" s="221"/>
      <c r="X16" s="221"/>
      <c r="Y16" s="221"/>
      <c r="Z16" s="221"/>
      <c r="AA16" s="221"/>
      <c r="AB16" s="221"/>
      <c r="AC16" s="221"/>
      <c r="AD16" s="221"/>
      <c r="AE16" s="221"/>
      <c r="AF16" s="221"/>
      <c r="AG16" s="221"/>
      <c r="AH16" s="221"/>
      <c r="AI16" s="221"/>
      <c r="AJ16" s="221"/>
      <c r="AK16" s="221"/>
    </row>
    <row r="17" spans="1:37" ht="27.75" customHeight="1" thickTop="1" x14ac:dyDescent="0.25">
      <c r="A17" s="183"/>
      <c r="B17" s="232" t="s">
        <v>74</v>
      </c>
      <c r="C17" s="232"/>
      <c r="D17" s="232"/>
      <c r="E17" s="233"/>
      <c r="F17" s="233"/>
      <c r="G17" s="221"/>
      <c r="H17" s="4" t="s">
        <v>185</v>
      </c>
      <c r="M17" s="10"/>
      <c r="N17" s="10"/>
      <c r="O17" s="10"/>
      <c r="P17" s="221"/>
      <c r="Q17" s="221"/>
      <c r="R17" s="221"/>
      <c r="S17" s="221"/>
      <c r="T17" s="221"/>
      <c r="U17" s="221"/>
      <c r="V17" s="221"/>
      <c r="W17" s="221"/>
      <c r="X17" s="221"/>
      <c r="Y17" s="221"/>
      <c r="Z17" s="221"/>
      <c r="AA17" s="221"/>
      <c r="AB17" s="221"/>
      <c r="AC17" s="221"/>
      <c r="AD17" s="221"/>
      <c r="AE17" s="221"/>
      <c r="AF17" s="221"/>
      <c r="AG17" s="221"/>
      <c r="AH17" s="221"/>
      <c r="AI17" s="221"/>
      <c r="AJ17" s="221"/>
      <c r="AK17" s="221"/>
    </row>
    <row r="18" spans="1:37" ht="15.75" x14ac:dyDescent="0.25">
      <c r="A18" s="183"/>
      <c r="B18" s="241" t="s">
        <v>122</v>
      </c>
      <c r="C18" s="233"/>
      <c r="D18" s="134">
        <f>Υπολογισμός!C22</f>
        <v>0</v>
      </c>
      <c r="E18" s="35" t="s">
        <v>125</v>
      </c>
      <c r="F18" s="135">
        <f>Υπολογισμός!C26</f>
        <v>0</v>
      </c>
      <c r="G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row>
    <row r="19" spans="1:37" ht="18.75" x14ac:dyDescent="0.3">
      <c r="A19" s="183"/>
      <c r="B19" s="42" t="s">
        <v>123</v>
      </c>
      <c r="C19" s="40"/>
      <c r="D19" s="134">
        <f>Υπολογισμός!C22</f>
        <v>0</v>
      </c>
      <c r="E19" s="35" t="s">
        <v>125</v>
      </c>
      <c r="F19" s="135">
        <f>Υπολογισμός!C26</f>
        <v>0</v>
      </c>
      <c r="G19" s="221"/>
      <c r="I19" s="19"/>
      <c r="J19" s="19"/>
      <c r="P19" s="221"/>
      <c r="Q19" s="221"/>
      <c r="R19" s="221"/>
      <c r="S19" s="221"/>
      <c r="T19" s="221"/>
      <c r="U19" s="221"/>
      <c r="V19" s="221"/>
      <c r="W19" s="221"/>
      <c r="X19" s="221"/>
      <c r="Y19" s="221"/>
      <c r="Z19" s="221"/>
      <c r="AA19" s="221"/>
      <c r="AB19" s="221"/>
      <c r="AC19" s="221"/>
      <c r="AD19" s="221"/>
      <c r="AE19" s="221"/>
      <c r="AF19" s="221"/>
      <c r="AG19" s="221"/>
      <c r="AH19" s="221"/>
      <c r="AI19" s="221"/>
      <c r="AJ19" s="221"/>
      <c r="AK19" s="221"/>
    </row>
    <row r="20" spans="1:37" ht="18.75" x14ac:dyDescent="0.3">
      <c r="A20" s="183"/>
      <c r="B20" s="42" t="s">
        <v>124</v>
      </c>
      <c r="C20" s="43"/>
      <c r="D20" s="134">
        <f>Υπολογισμός!C22</f>
        <v>0</v>
      </c>
      <c r="E20" s="35" t="s">
        <v>125</v>
      </c>
      <c r="F20" s="135">
        <f>Υπολογισμός!C26</f>
        <v>0</v>
      </c>
      <c r="G20" s="221"/>
      <c r="I20" s="19"/>
      <c r="J20" s="19"/>
      <c r="P20" s="221"/>
      <c r="Q20" s="221"/>
      <c r="R20" s="221"/>
      <c r="S20" s="221"/>
      <c r="T20" s="221"/>
      <c r="U20" s="221"/>
      <c r="V20" s="221"/>
      <c r="W20" s="221"/>
      <c r="X20" s="221"/>
      <c r="Y20" s="221"/>
      <c r="Z20" s="221"/>
      <c r="AA20" s="221"/>
      <c r="AB20" s="221"/>
      <c r="AC20" s="221"/>
      <c r="AD20" s="221"/>
      <c r="AE20" s="221"/>
      <c r="AF20" s="221"/>
      <c r="AG20" s="221"/>
      <c r="AH20" s="221"/>
      <c r="AI20" s="221"/>
      <c r="AJ20" s="221"/>
      <c r="AK20" s="221"/>
    </row>
    <row r="21" spans="1:37" ht="7.5" customHeight="1" x14ac:dyDescent="0.3">
      <c r="A21" s="183"/>
      <c r="B21" s="44"/>
      <c r="C21" s="30"/>
      <c r="D21" s="30"/>
      <c r="E21" s="30"/>
      <c r="F21" s="30"/>
      <c r="G21" s="221"/>
      <c r="I21" s="19"/>
      <c r="J21" s="19"/>
      <c r="P21" s="221"/>
      <c r="Q21" s="221"/>
      <c r="R21" s="221"/>
      <c r="S21" s="221"/>
      <c r="T21" s="221"/>
      <c r="U21" s="221"/>
      <c r="V21" s="221"/>
      <c r="W21" s="221"/>
      <c r="X21" s="221"/>
      <c r="Y21" s="221"/>
      <c r="Z21" s="221"/>
      <c r="AA21" s="221"/>
      <c r="AB21" s="221"/>
      <c r="AC21" s="221"/>
      <c r="AD21" s="221"/>
      <c r="AE21" s="221"/>
      <c r="AF21" s="221"/>
      <c r="AG21" s="221"/>
      <c r="AH21" s="221"/>
      <c r="AI21" s="221"/>
      <c r="AJ21" s="221"/>
      <c r="AK21" s="221"/>
    </row>
    <row r="22" spans="1:37" ht="12.75" customHeight="1" x14ac:dyDescent="0.3">
      <c r="A22" s="183"/>
      <c r="B22" s="38" t="s">
        <v>75</v>
      </c>
      <c r="C22" s="40"/>
      <c r="D22" s="40"/>
      <c r="E22" s="40"/>
      <c r="F22" s="40"/>
      <c r="G22" s="221"/>
      <c r="I22" s="8"/>
      <c r="J22" s="8"/>
      <c r="P22" s="221"/>
      <c r="Q22" s="221"/>
      <c r="R22" s="221"/>
      <c r="S22" s="221"/>
      <c r="T22" s="221"/>
      <c r="U22" s="221"/>
      <c r="V22" s="221"/>
      <c r="W22" s="221"/>
      <c r="X22" s="221"/>
      <c r="Y22" s="221"/>
      <c r="Z22" s="221"/>
      <c r="AA22" s="221"/>
      <c r="AB22" s="221"/>
      <c r="AC22" s="221"/>
      <c r="AD22" s="221"/>
      <c r="AE22" s="221"/>
      <c r="AF22" s="221"/>
      <c r="AG22" s="221"/>
      <c r="AH22" s="221"/>
      <c r="AI22" s="221"/>
      <c r="AJ22" s="221"/>
      <c r="AK22" s="221"/>
    </row>
    <row r="23" spans="1:37" x14ac:dyDescent="0.25">
      <c r="A23" s="183"/>
      <c r="B23" s="231" t="s">
        <v>91</v>
      </c>
      <c r="C23" s="231"/>
      <c r="D23" s="231"/>
      <c r="E23" s="231"/>
      <c r="F23" s="127">
        <f>Υπολογισμός!F38</f>
        <v>0</v>
      </c>
      <c r="G23" s="221"/>
      <c r="I23" s="19"/>
      <c r="J23" s="19"/>
      <c r="P23" s="221"/>
      <c r="Q23" s="221"/>
      <c r="R23" s="221"/>
      <c r="S23" s="221"/>
      <c r="T23" s="221"/>
      <c r="U23" s="221"/>
      <c r="V23" s="221"/>
      <c r="W23" s="221"/>
      <c r="X23" s="221"/>
      <c r="Y23" s="221"/>
      <c r="Z23" s="221"/>
      <c r="AA23" s="221"/>
      <c r="AB23" s="221"/>
      <c r="AC23" s="221"/>
      <c r="AD23" s="221"/>
      <c r="AE23" s="221"/>
      <c r="AF23" s="221"/>
      <c r="AG23" s="221"/>
      <c r="AH23" s="221"/>
      <c r="AI23" s="221"/>
      <c r="AJ23" s="221"/>
      <c r="AK23" s="221"/>
    </row>
    <row r="24" spans="1:37" ht="15" customHeight="1" x14ac:dyDescent="0.25">
      <c r="A24" s="183"/>
      <c r="B24" s="231" t="s">
        <v>126</v>
      </c>
      <c r="C24" s="231"/>
      <c r="D24" s="133">
        <f>Υπολογισμός!B42</f>
        <v>0</v>
      </c>
      <c r="E24" s="231" t="s">
        <v>121</v>
      </c>
      <c r="F24" s="231"/>
      <c r="G24" s="221"/>
      <c r="I24" s="19"/>
      <c r="J24" s="19"/>
      <c r="P24" s="221"/>
      <c r="Q24" s="221"/>
      <c r="R24" s="221"/>
      <c r="S24" s="221"/>
      <c r="T24" s="221"/>
      <c r="U24" s="221"/>
      <c r="V24" s="221"/>
      <c r="W24" s="221"/>
      <c r="X24" s="221"/>
      <c r="Y24" s="221"/>
      <c r="Z24" s="221"/>
      <c r="AA24" s="221"/>
      <c r="AB24" s="221"/>
      <c r="AC24" s="221"/>
      <c r="AD24" s="221"/>
      <c r="AE24" s="221"/>
      <c r="AF24" s="221"/>
      <c r="AG24" s="221"/>
      <c r="AH24" s="221"/>
      <c r="AI24" s="221"/>
      <c r="AJ24" s="221"/>
      <c r="AK24" s="221"/>
    </row>
    <row r="25" spans="1:37" ht="15" customHeight="1" x14ac:dyDescent="0.25">
      <c r="A25" s="183"/>
      <c r="B25" s="231" t="s">
        <v>207</v>
      </c>
      <c r="C25" s="231"/>
      <c r="D25" s="231"/>
      <c r="E25" s="127">
        <f>Υπολογισμός!F39</f>
        <v>0</v>
      </c>
      <c r="F25" s="50" t="s">
        <v>94</v>
      </c>
      <c r="G25" s="221"/>
      <c r="I25" s="19"/>
      <c r="J25" s="19"/>
      <c r="P25" s="221"/>
      <c r="Q25" s="221"/>
      <c r="R25" s="221"/>
      <c r="S25" s="221"/>
      <c r="T25" s="221"/>
      <c r="U25" s="221"/>
      <c r="V25" s="221"/>
      <c r="W25" s="221"/>
      <c r="X25" s="221"/>
      <c r="Y25" s="221"/>
      <c r="Z25" s="221"/>
      <c r="AA25" s="221"/>
      <c r="AB25" s="221"/>
      <c r="AC25" s="221"/>
      <c r="AD25" s="221"/>
      <c r="AE25" s="221"/>
      <c r="AF25" s="221"/>
      <c r="AG25" s="221"/>
      <c r="AH25" s="221"/>
      <c r="AI25" s="221"/>
      <c r="AJ25" s="221"/>
      <c r="AK25" s="221"/>
    </row>
    <row r="26" spans="1:37" ht="15" customHeight="1" x14ac:dyDescent="0.25">
      <c r="A26" s="183"/>
      <c r="B26" s="231" t="s">
        <v>126</v>
      </c>
      <c r="C26" s="231"/>
      <c r="D26" s="133">
        <f>Υπολογισμός!B45</f>
        <v>0</v>
      </c>
      <c r="E26" s="58"/>
      <c r="F26" s="58"/>
      <c r="G26" s="221"/>
      <c r="I26" s="19"/>
      <c r="J26" s="19"/>
      <c r="P26" s="221"/>
      <c r="Q26" s="221"/>
      <c r="R26" s="221"/>
      <c r="S26" s="221"/>
      <c r="T26" s="221"/>
      <c r="U26" s="221"/>
      <c r="V26" s="221"/>
      <c r="W26" s="221"/>
      <c r="X26" s="221"/>
      <c r="Y26" s="221"/>
      <c r="Z26" s="221"/>
      <c r="AA26" s="221"/>
      <c r="AB26" s="221"/>
      <c r="AC26" s="221"/>
      <c r="AD26" s="221"/>
      <c r="AE26" s="221"/>
      <c r="AF26" s="221"/>
      <c r="AG26" s="221"/>
      <c r="AH26" s="221"/>
      <c r="AI26" s="221"/>
      <c r="AJ26" s="221"/>
      <c r="AK26" s="221"/>
    </row>
    <row r="27" spans="1:37" ht="26.25" customHeight="1" x14ac:dyDescent="0.25">
      <c r="A27" s="183"/>
      <c r="B27" s="45" t="s">
        <v>78</v>
      </c>
      <c r="C27" s="46"/>
      <c r="D27" s="46"/>
      <c r="E27" s="46"/>
      <c r="F27" s="46"/>
      <c r="G27" s="221"/>
      <c r="I27" s="19"/>
      <c r="J27" s="19"/>
      <c r="P27" s="221"/>
      <c r="Q27" s="221"/>
      <c r="R27" s="221"/>
      <c r="S27" s="221"/>
      <c r="T27" s="221"/>
      <c r="U27" s="221"/>
      <c r="V27" s="221"/>
      <c r="W27" s="221"/>
      <c r="X27" s="221"/>
      <c r="Y27" s="221"/>
      <c r="Z27" s="221"/>
      <c r="AA27" s="221"/>
      <c r="AB27" s="221"/>
      <c r="AC27" s="221"/>
      <c r="AD27" s="221"/>
      <c r="AE27" s="221"/>
      <c r="AF27" s="221"/>
      <c r="AG27" s="221"/>
      <c r="AH27" s="221"/>
      <c r="AI27" s="221"/>
      <c r="AJ27" s="221"/>
      <c r="AK27" s="221"/>
    </row>
    <row r="28" spans="1:37" ht="28.5" customHeight="1" x14ac:dyDescent="0.25">
      <c r="A28" s="183"/>
      <c r="B28" s="231" t="s">
        <v>79</v>
      </c>
      <c r="C28" s="231"/>
      <c r="D28" s="231"/>
      <c r="E28" s="231"/>
      <c r="F28" s="231"/>
      <c r="G28" s="221"/>
      <c r="I28" s="19"/>
      <c r="J28" s="19"/>
      <c r="P28" s="221"/>
      <c r="Q28" s="221"/>
      <c r="R28" s="221"/>
      <c r="S28" s="221"/>
      <c r="T28" s="221"/>
      <c r="U28" s="221"/>
      <c r="V28" s="221"/>
      <c r="W28" s="221"/>
      <c r="X28" s="221"/>
      <c r="Y28" s="221"/>
      <c r="Z28" s="221"/>
      <c r="AA28" s="221"/>
      <c r="AB28" s="221"/>
      <c r="AC28" s="221"/>
      <c r="AD28" s="221"/>
      <c r="AE28" s="221"/>
      <c r="AF28" s="221"/>
      <c r="AG28" s="221"/>
      <c r="AH28" s="221"/>
      <c r="AI28" s="221"/>
      <c r="AJ28" s="221"/>
      <c r="AK28" s="221"/>
    </row>
    <row r="29" spans="1:37" ht="20.25" customHeight="1" x14ac:dyDescent="0.25">
      <c r="A29" s="183"/>
      <c r="B29" s="47" t="s">
        <v>84</v>
      </c>
      <c r="C29" s="34"/>
      <c r="D29" s="34"/>
      <c r="E29" s="34"/>
      <c r="F29" s="34"/>
      <c r="G29" s="221"/>
      <c r="I29" s="19"/>
      <c r="J29" s="19"/>
      <c r="P29" s="221"/>
      <c r="Q29" s="221"/>
      <c r="R29" s="221"/>
      <c r="S29" s="221"/>
      <c r="T29" s="221"/>
      <c r="U29" s="221"/>
      <c r="V29" s="221"/>
      <c r="W29" s="221"/>
      <c r="X29" s="221"/>
      <c r="Y29" s="221"/>
      <c r="Z29" s="221"/>
      <c r="AA29" s="221"/>
      <c r="AB29" s="221"/>
      <c r="AC29" s="221"/>
      <c r="AD29" s="221"/>
      <c r="AE29" s="221"/>
      <c r="AF29" s="221"/>
      <c r="AG29" s="221"/>
      <c r="AH29" s="221"/>
      <c r="AI29" s="221"/>
      <c r="AJ29" s="221"/>
      <c r="AK29" s="221"/>
    </row>
    <row r="30" spans="1:37" ht="55.5" customHeight="1" x14ac:dyDescent="0.25">
      <c r="A30" s="183"/>
      <c r="B30" s="236" t="s">
        <v>93</v>
      </c>
      <c r="C30" s="237"/>
      <c r="D30" s="237"/>
      <c r="E30" s="237"/>
      <c r="F30" s="238"/>
      <c r="G30" s="221"/>
      <c r="I30" s="19"/>
      <c r="J30" s="19"/>
      <c r="P30" s="221"/>
      <c r="Q30" s="221"/>
      <c r="R30" s="221"/>
      <c r="S30" s="221"/>
      <c r="T30" s="221"/>
      <c r="U30" s="221"/>
      <c r="V30" s="221"/>
      <c r="W30" s="221"/>
      <c r="X30" s="221"/>
      <c r="Y30" s="221"/>
      <c r="Z30" s="221"/>
      <c r="AA30" s="221"/>
      <c r="AB30" s="221"/>
      <c r="AC30" s="221"/>
      <c r="AD30" s="221"/>
      <c r="AE30" s="221"/>
      <c r="AF30" s="221"/>
      <c r="AG30" s="221"/>
      <c r="AH30" s="221"/>
      <c r="AI30" s="221"/>
      <c r="AJ30" s="221"/>
      <c r="AK30" s="221"/>
    </row>
    <row r="31" spans="1:37" ht="39" customHeight="1" x14ac:dyDescent="0.25">
      <c r="A31" s="183"/>
      <c r="B31" s="234" t="s">
        <v>180</v>
      </c>
      <c r="C31" s="234"/>
      <c r="D31" s="234" t="s">
        <v>178</v>
      </c>
      <c r="E31" s="234"/>
      <c r="F31" s="234"/>
      <c r="G31" s="221"/>
      <c r="I31" s="8"/>
      <c r="J31" s="8"/>
      <c r="P31" s="221"/>
      <c r="Q31" s="221"/>
      <c r="R31" s="221"/>
      <c r="S31" s="221"/>
      <c r="T31" s="221"/>
      <c r="U31" s="221"/>
      <c r="V31" s="221"/>
      <c r="W31" s="221"/>
      <c r="X31" s="221"/>
      <c r="Y31" s="221"/>
      <c r="Z31" s="221"/>
      <c r="AA31" s="221"/>
      <c r="AB31" s="221"/>
      <c r="AC31" s="221"/>
      <c r="AD31" s="221"/>
      <c r="AE31" s="221"/>
      <c r="AF31" s="221"/>
      <c r="AG31" s="221"/>
      <c r="AH31" s="221"/>
      <c r="AI31" s="221"/>
      <c r="AJ31" s="221"/>
      <c r="AK31" s="221"/>
    </row>
    <row r="32" spans="1:37" ht="99.75" customHeight="1" x14ac:dyDescent="0.3">
      <c r="A32" s="183"/>
      <c r="B32" s="235" t="s">
        <v>210</v>
      </c>
      <c r="C32" s="235"/>
      <c r="D32" s="207" t="s">
        <v>179</v>
      </c>
      <c r="E32" s="207"/>
      <c r="F32" s="207"/>
      <c r="G32" s="221"/>
      <c r="I32" s="19"/>
      <c r="J32" s="19"/>
      <c r="P32" s="221"/>
      <c r="Q32" s="221"/>
      <c r="R32" s="221"/>
      <c r="S32" s="221"/>
      <c r="T32" s="221"/>
      <c r="U32" s="221"/>
      <c r="V32" s="221"/>
      <c r="W32" s="221"/>
      <c r="X32" s="221"/>
      <c r="Y32" s="221"/>
      <c r="Z32" s="221"/>
      <c r="AA32" s="221"/>
      <c r="AB32" s="221"/>
      <c r="AC32" s="221"/>
      <c r="AD32" s="221"/>
      <c r="AE32" s="221"/>
      <c r="AF32" s="221"/>
      <c r="AG32" s="221"/>
      <c r="AH32" s="221"/>
      <c r="AI32" s="221"/>
      <c r="AJ32" s="221"/>
      <c r="AK32" s="221"/>
    </row>
    <row r="33" spans="1:37" ht="49.5" customHeight="1" x14ac:dyDescent="0.25">
      <c r="A33" s="183"/>
      <c r="B33" s="191" t="e" vm="2">
        <v>#VALUE!</v>
      </c>
      <c r="C33" s="191"/>
      <c r="D33" s="191"/>
      <c r="E33" s="191"/>
      <c r="F33" s="191"/>
      <c r="G33" s="221"/>
      <c r="H33" s="2"/>
      <c r="J33" s="20"/>
      <c r="P33" s="221"/>
      <c r="Q33" s="221"/>
      <c r="R33" s="221"/>
      <c r="S33" s="221"/>
      <c r="T33" s="221"/>
      <c r="U33" s="221"/>
      <c r="V33" s="221"/>
      <c r="W33" s="221"/>
      <c r="X33" s="221"/>
      <c r="Y33" s="221"/>
      <c r="Z33" s="221"/>
      <c r="AA33" s="221"/>
      <c r="AB33" s="221"/>
      <c r="AC33" s="221"/>
      <c r="AD33" s="221"/>
      <c r="AE33" s="221"/>
      <c r="AF33" s="221"/>
      <c r="AG33" s="221"/>
      <c r="AH33" s="221"/>
      <c r="AI33" s="221"/>
      <c r="AJ33" s="221"/>
      <c r="AK33" s="221"/>
    </row>
    <row r="34" spans="1:37" ht="28.5" customHeight="1" x14ac:dyDescent="0.25">
      <c r="A34" s="183"/>
      <c r="B34" s="45" t="s">
        <v>80</v>
      </c>
      <c r="C34" s="33"/>
      <c r="D34" s="33"/>
      <c r="E34" s="33"/>
      <c r="F34" s="33"/>
      <c r="G34" s="221"/>
      <c r="H34" s="2"/>
      <c r="I34" s="6"/>
      <c r="J34" s="20"/>
      <c r="P34" s="221"/>
      <c r="Q34" s="221"/>
      <c r="R34" s="221"/>
      <c r="S34" s="221"/>
      <c r="T34" s="221"/>
      <c r="U34" s="221"/>
      <c r="V34" s="221"/>
      <c r="W34" s="221"/>
      <c r="X34" s="221"/>
      <c r="Y34" s="221"/>
      <c r="Z34" s="221"/>
      <c r="AA34" s="221"/>
      <c r="AB34" s="221"/>
      <c r="AC34" s="221"/>
      <c r="AD34" s="221"/>
      <c r="AE34" s="221"/>
      <c r="AF34" s="221"/>
      <c r="AG34" s="221"/>
      <c r="AH34" s="221"/>
      <c r="AI34" s="221"/>
      <c r="AJ34" s="221"/>
      <c r="AK34" s="221"/>
    </row>
    <row r="35" spans="1:37" ht="33.75" customHeight="1" x14ac:dyDescent="0.25">
      <c r="A35" s="183"/>
      <c r="B35" s="231" t="s">
        <v>98</v>
      </c>
      <c r="C35" s="231"/>
      <c r="D35" s="231"/>
      <c r="E35" s="231"/>
      <c r="F35" s="231"/>
      <c r="G35" s="221"/>
      <c r="H35" s="2"/>
      <c r="I35" s="6"/>
      <c r="J35" s="20"/>
      <c r="N35" s="15"/>
      <c r="P35" s="221"/>
      <c r="Q35" s="221"/>
      <c r="R35" s="221"/>
      <c r="S35" s="221"/>
      <c r="T35" s="221"/>
      <c r="U35" s="221"/>
      <c r="V35" s="221"/>
      <c r="W35" s="221"/>
      <c r="X35" s="221"/>
      <c r="Y35" s="221"/>
      <c r="Z35" s="221"/>
      <c r="AA35" s="221"/>
      <c r="AB35" s="221"/>
      <c r="AC35" s="221"/>
      <c r="AD35" s="221"/>
      <c r="AE35" s="221"/>
      <c r="AF35" s="221"/>
      <c r="AG35" s="221"/>
      <c r="AH35" s="221"/>
      <c r="AI35" s="221"/>
      <c r="AJ35" s="221"/>
      <c r="AK35" s="221"/>
    </row>
    <row r="36" spans="1:37" ht="28.5" customHeight="1" x14ac:dyDescent="0.25">
      <c r="A36" s="183"/>
      <c r="B36" s="231" t="s">
        <v>100</v>
      </c>
      <c r="C36" s="231"/>
      <c r="D36" s="231"/>
      <c r="E36" s="231"/>
      <c r="F36" s="231"/>
      <c r="G36" s="221"/>
      <c r="H36" s="2"/>
      <c r="I36" s="6"/>
      <c r="J36" s="20"/>
      <c r="P36" s="221"/>
      <c r="Q36" s="221"/>
      <c r="R36" s="221"/>
      <c r="S36" s="221"/>
      <c r="T36" s="221"/>
      <c r="U36" s="221"/>
      <c r="V36" s="221"/>
      <c r="W36" s="221"/>
      <c r="X36" s="221"/>
      <c r="Y36" s="221"/>
      <c r="Z36" s="221"/>
      <c r="AA36" s="221"/>
      <c r="AB36" s="221"/>
      <c r="AC36" s="221"/>
      <c r="AD36" s="221"/>
      <c r="AE36" s="221"/>
      <c r="AF36" s="221"/>
      <c r="AG36" s="221"/>
      <c r="AH36" s="221"/>
      <c r="AI36" s="221"/>
      <c r="AJ36" s="221"/>
      <c r="AK36" s="221"/>
    </row>
    <row r="37" spans="1:37" s="24" customFormat="1" ht="35.25" customHeight="1" x14ac:dyDescent="0.25">
      <c r="A37" s="183"/>
      <c r="B37" s="231" t="s">
        <v>99</v>
      </c>
      <c r="C37" s="231"/>
      <c r="D37" s="231"/>
      <c r="E37" s="231"/>
      <c r="F37" s="231"/>
      <c r="G37" s="221"/>
      <c r="H37" s="3"/>
      <c r="I37" s="25"/>
      <c r="J37" s="26"/>
      <c r="N37" s="27"/>
      <c r="P37" s="221"/>
      <c r="Q37" s="221"/>
      <c r="R37" s="221"/>
      <c r="S37" s="221"/>
      <c r="T37" s="221"/>
      <c r="U37" s="221"/>
      <c r="V37" s="221"/>
      <c r="W37" s="221"/>
      <c r="X37" s="221"/>
      <c r="Y37" s="221"/>
      <c r="Z37" s="221"/>
      <c r="AA37" s="221"/>
      <c r="AB37" s="221"/>
      <c r="AC37" s="221"/>
      <c r="AD37" s="221"/>
      <c r="AE37" s="221"/>
      <c r="AF37" s="221"/>
      <c r="AG37" s="221"/>
      <c r="AH37" s="221"/>
      <c r="AI37" s="221"/>
      <c r="AJ37" s="221"/>
      <c r="AK37" s="221"/>
    </row>
    <row r="38" spans="1:37" s="24" customFormat="1" ht="20.25" customHeight="1" x14ac:dyDescent="0.25">
      <c r="A38" s="183"/>
      <c r="B38" s="45" t="s">
        <v>81</v>
      </c>
      <c r="C38" s="48"/>
      <c r="D38" s="48"/>
      <c r="E38" s="48"/>
      <c r="F38" s="48"/>
      <c r="G38" s="221"/>
      <c r="H38" s="3"/>
      <c r="I38" s="25"/>
      <c r="J38" s="26"/>
      <c r="P38" s="221"/>
      <c r="Q38" s="221"/>
      <c r="R38" s="221"/>
      <c r="S38" s="221"/>
      <c r="T38" s="221"/>
      <c r="U38" s="221"/>
      <c r="V38" s="221"/>
      <c r="W38" s="221"/>
      <c r="X38" s="221"/>
      <c r="Y38" s="221"/>
      <c r="Z38" s="221"/>
      <c r="AA38" s="221"/>
      <c r="AB38" s="221"/>
      <c r="AC38" s="221"/>
      <c r="AD38" s="221"/>
      <c r="AE38" s="221"/>
      <c r="AF38" s="221"/>
      <c r="AG38" s="221"/>
      <c r="AH38" s="221"/>
      <c r="AI38" s="221"/>
      <c r="AJ38" s="221"/>
      <c r="AK38" s="221"/>
    </row>
    <row r="39" spans="1:37" s="24" customFormat="1" ht="15.75" x14ac:dyDescent="0.25">
      <c r="A39" s="183"/>
      <c r="B39" s="231" t="s">
        <v>96</v>
      </c>
      <c r="C39" s="231"/>
      <c r="D39" s="231"/>
      <c r="E39" s="231"/>
      <c r="F39" s="231"/>
      <c r="G39" s="221"/>
      <c r="H39" s="3"/>
      <c r="I39" s="25"/>
      <c r="J39" s="26"/>
      <c r="P39" s="221"/>
      <c r="Q39" s="221"/>
      <c r="R39" s="221"/>
      <c r="S39" s="221"/>
      <c r="T39" s="221"/>
      <c r="U39" s="221"/>
      <c r="V39" s="221"/>
      <c r="W39" s="221"/>
      <c r="X39" s="221"/>
      <c r="Y39" s="221"/>
      <c r="Z39" s="221"/>
      <c r="AA39" s="221"/>
      <c r="AB39" s="221"/>
      <c r="AC39" s="221"/>
      <c r="AD39" s="221"/>
      <c r="AE39" s="221"/>
      <c r="AF39" s="221"/>
      <c r="AG39" s="221"/>
      <c r="AH39" s="221"/>
      <c r="AI39" s="221"/>
      <c r="AJ39" s="221"/>
      <c r="AK39" s="221"/>
    </row>
    <row r="40" spans="1:37" s="24" customFormat="1" ht="32.25" customHeight="1" x14ac:dyDescent="0.25">
      <c r="A40" s="183"/>
      <c r="B40" s="231" t="s">
        <v>97</v>
      </c>
      <c r="C40" s="231"/>
      <c r="D40" s="231"/>
      <c r="E40" s="231"/>
      <c r="F40" s="231"/>
      <c r="G40" s="221"/>
      <c r="H40" s="3"/>
      <c r="J40" s="26"/>
      <c r="P40" s="221"/>
      <c r="Q40" s="221"/>
      <c r="R40" s="221"/>
      <c r="S40" s="221"/>
      <c r="T40" s="221"/>
      <c r="U40" s="221"/>
      <c r="V40" s="221"/>
      <c r="W40" s="221"/>
      <c r="X40" s="221"/>
      <c r="Y40" s="221"/>
      <c r="Z40" s="221"/>
      <c r="AA40" s="221"/>
      <c r="AB40" s="221"/>
      <c r="AC40" s="221"/>
      <c r="AD40" s="221"/>
      <c r="AE40" s="221"/>
      <c r="AF40" s="221"/>
      <c r="AG40" s="221"/>
      <c r="AH40" s="221"/>
      <c r="AI40" s="221"/>
      <c r="AJ40" s="221"/>
      <c r="AK40" s="221"/>
    </row>
    <row r="41" spans="1:37" s="24" customFormat="1" ht="19.5" customHeight="1" x14ac:dyDescent="0.25">
      <c r="A41" s="183"/>
      <c r="B41" s="45" t="s">
        <v>82</v>
      </c>
      <c r="C41" s="48"/>
      <c r="D41" s="48"/>
      <c r="E41" s="48"/>
      <c r="F41" s="48"/>
      <c r="G41" s="221"/>
      <c r="H41" s="3"/>
      <c r="J41" s="26"/>
      <c r="P41" s="221"/>
      <c r="Q41" s="221"/>
      <c r="R41" s="221"/>
      <c r="S41" s="221"/>
      <c r="T41" s="221"/>
      <c r="U41" s="221"/>
      <c r="V41" s="221"/>
      <c r="W41" s="221"/>
      <c r="X41" s="221"/>
      <c r="Y41" s="221"/>
      <c r="Z41" s="221"/>
      <c r="AA41" s="221"/>
      <c r="AB41" s="221"/>
      <c r="AC41" s="221"/>
      <c r="AD41" s="221"/>
      <c r="AE41" s="221"/>
      <c r="AF41" s="221"/>
      <c r="AG41" s="221"/>
      <c r="AH41" s="221"/>
      <c r="AI41" s="221"/>
      <c r="AJ41" s="221"/>
      <c r="AK41" s="221"/>
    </row>
    <row r="42" spans="1:37" s="24" customFormat="1" ht="30.75" customHeight="1" x14ac:dyDescent="0.25">
      <c r="A42" s="183"/>
      <c r="B42" s="231" t="s">
        <v>101</v>
      </c>
      <c r="C42" s="231"/>
      <c r="D42" s="231"/>
      <c r="E42" s="231"/>
      <c r="F42" s="231"/>
      <c r="G42" s="221"/>
      <c r="H42" s="3"/>
      <c r="J42" s="26"/>
      <c r="P42" s="221"/>
      <c r="Q42" s="221"/>
      <c r="R42" s="221"/>
      <c r="S42" s="221"/>
      <c r="T42" s="221"/>
      <c r="U42" s="221"/>
      <c r="V42" s="221"/>
      <c r="W42" s="221"/>
      <c r="X42" s="221"/>
      <c r="Y42" s="221"/>
      <c r="Z42" s="221"/>
      <c r="AA42" s="221"/>
      <c r="AB42" s="221"/>
      <c r="AC42" s="221"/>
      <c r="AD42" s="221"/>
      <c r="AE42" s="221"/>
      <c r="AF42" s="221"/>
      <c r="AG42" s="221"/>
      <c r="AH42" s="221"/>
      <c r="AI42" s="221"/>
      <c r="AJ42" s="221"/>
      <c r="AK42" s="221"/>
    </row>
    <row r="43" spans="1:37" s="24" customFormat="1" ht="30" customHeight="1" x14ac:dyDescent="0.25">
      <c r="A43" s="183"/>
      <c r="B43" s="231" t="s">
        <v>83</v>
      </c>
      <c r="C43" s="231"/>
      <c r="D43" s="231"/>
      <c r="E43" s="231"/>
      <c r="F43" s="231"/>
      <c r="G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row>
    <row r="44" spans="1:37" ht="21.75" customHeight="1" x14ac:dyDescent="0.25">
      <c r="A44" s="183"/>
      <c r="B44" s="45" t="s">
        <v>85</v>
      </c>
      <c r="C44" s="49"/>
      <c r="D44" s="49"/>
      <c r="E44" s="49"/>
      <c r="F44" s="49"/>
      <c r="G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row>
    <row r="45" spans="1:37" x14ac:dyDescent="0.25">
      <c r="A45" s="183"/>
      <c r="B45" s="257" t="s">
        <v>106</v>
      </c>
      <c r="C45" s="257"/>
      <c r="D45" s="128">
        <f>Υπολογισμός!F38</f>
        <v>0</v>
      </c>
      <c r="E45" s="241" t="s">
        <v>95</v>
      </c>
      <c r="F45" s="241"/>
      <c r="G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row>
    <row r="46" spans="1:37" x14ac:dyDescent="0.25">
      <c r="A46" s="183"/>
      <c r="B46" s="128">
        <f>Υπολογισμός!F39</f>
        <v>0</v>
      </c>
      <c r="C46" s="241" t="s">
        <v>88</v>
      </c>
      <c r="D46" s="241"/>
      <c r="E46" s="241"/>
      <c r="F46" s="241"/>
      <c r="G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row>
    <row r="47" spans="1:37" x14ac:dyDescent="0.25">
      <c r="A47" s="183"/>
      <c r="B47" s="241" t="s">
        <v>89</v>
      </c>
      <c r="C47" s="241"/>
      <c r="D47" s="241"/>
      <c r="E47" s="241"/>
      <c r="F47" s="241"/>
      <c r="G47" s="221"/>
      <c r="P47" s="221"/>
      <c r="Q47" s="221"/>
      <c r="R47" s="221"/>
      <c r="S47" s="221"/>
      <c r="T47" s="221"/>
      <c r="U47" s="221"/>
      <c r="V47" s="221"/>
      <c r="W47" s="221"/>
      <c r="X47" s="221"/>
      <c r="Y47" s="221"/>
      <c r="Z47" s="221"/>
      <c r="AA47" s="221"/>
      <c r="AB47" s="221"/>
      <c r="AC47" s="221"/>
      <c r="AD47" s="221"/>
      <c r="AE47" s="221"/>
      <c r="AF47" s="221"/>
      <c r="AG47" s="221"/>
      <c r="AH47" s="221"/>
      <c r="AI47" s="221"/>
      <c r="AJ47" s="221"/>
      <c r="AK47" s="221"/>
    </row>
    <row r="48" spans="1:37" ht="46.5" customHeight="1" x14ac:dyDescent="0.25">
      <c r="A48" s="183"/>
      <c r="B48" s="254" t="s">
        <v>107</v>
      </c>
      <c r="C48" s="254"/>
      <c r="D48" s="254"/>
      <c r="E48" s="254"/>
      <c r="F48" s="254"/>
      <c r="G48" s="221"/>
      <c r="P48" s="221"/>
      <c r="Q48" s="221"/>
      <c r="R48" s="221"/>
      <c r="S48" s="221"/>
      <c r="T48" s="221"/>
      <c r="U48" s="221"/>
      <c r="V48" s="221"/>
      <c r="W48" s="221"/>
      <c r="X48" s="221"/>
      <c r="Y48" s="221"/>
      <c r="Z48" s="221"/>
      <c r="AA48" s="221"/>
      <c r="AB48" s="221"/>
      <c r="AC48" s="221"/>
      <c r="AD48" s="221"/>
      <c r="AE48" s="221"/>
      <c r="AF48" s="221"/>
      <c r="AG48" s="221"/>
      <c r="AH48" s="221"/>
      <c r="AI48" s="221"/>
      <c r="AJ48" s="221"/>
      <c r="AK48" s="221"/>
    </row>
    <row r="49" spans="1:37" ht="30.75" customHeight="1" x14ac:dyDescent="0.25">
      <c r="A49" s="183"/>
      <c r="B49" s="254" t="s">
        <v>108</v>
      </c>
      <c r="C49" s="254"/>
      <c r="D49" s="254"/>
      <c r="E49" s="254"/>
      <c r="F49" s="254"/>
      <c r="G49" s="221"/>
      <c r="P49" s="221"/>
      <c r="Q49" s="221"/>
      <c r="R49" s="221"/>
      <c r="S49" s="221"/>
      <c r="T49" s="221"/>
      <c r="U49" s="221"/>
      <c r="V49" s="221"/>
      <c r="W49" s="221"/>
      <c r="X49" s="221"/>
      <c r="Y49" s="221"/>
      <c r="Z49" s="221"/>
      <c r="AA49" s="221"/>
      <c r="AB49" s="221"/>
      <c r="AC49" s="221"/>
      <c r="AD49" s="221"/>
      <c r="AE49" s="221"/>
      <c r="AF49" s="221"/>
      <c r="AG49" s="221"/>
      <c r="AH49" s="221"/>
      <c r="AI49" s="221"/>
      <c r="AJ49" s="221"/>
      <c r="AK49" s="221"/>
    </row>
    <row r="50" spans="1:37" ht="6" customHeight="1" x14ac:dyDescent="0.25">
      <c r="A50" s="183"/>
      <c r="B50" s="44"/>
      <c r="C50" s="48"/>
      <c r="D50" s="48"/>
      <c r="E50" s="48"/>
      <c r="F50" s="48"/>
      <c r="G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row>
    <row r="51" spans="1:37" ht="21.75" customHeight="1" x14ac:dyDescent="0.25">
      <c r="A51" s="183"/>
      <c r="B51" s="45" t="s">
        <v>86</v>
      </c>
      <c r="C51"/>
      <c r="D51"/>
      <c r="E51"/>
      <c r="F51"/>
      <c r="G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row>
    <row r="52" spans="1:37" x14ac:dyDescent="0.25">
      <c r="A52" s="183"/>
      <c r="B52" s="231" t="s">
        <v>109</v>
      </c>
      <c r="C52" s="231"/>
      <c r="D52" s="231"/>
      <c r="E52" s="231"/>
      <c r="F52" s="231"/>
      <c r="G52" s="221"/>
      <c r="P52" s="221"/>
      <c r="Q52" s="221"/>
      <c r="R52" s="221"/>
      <c r="S52" s="221"/>
      <c r="T52" s="221"/>
      <c r="U52" s="221"/>
      <c r="V52" s="221"/>
      <c r="W52" s="221"/>
      <c r="X52" s="221"/>
      <c r="Y52" s="221"/>
      <c r="Z52" s="221"/>
      <c r="AA52" s="221"/>
      <c r="AB52" s="221"/>
      <c r="AC52" s="221"/>
      <c r="AD52" s="221"/>
      <c r="AE52" s="221"/>
      <c r="AF52" s="221"/>
      <c r="AG52" s="221"/>
      <c r="AH52" s="221"/>
      <c r="AI52" s="221"/>
      <c r="AJ52" s="221"/>
      <c r="AK52" s="221"/>
    </row>
    <row r="53" spans="1:37" ht="33.75" customHeight="1" x14ac:dyDescent="0.25">
      <c r="A53" s="183"/>
      <c r="B53" s="231" t="s">
        <v>110</v>
      </c>
      <c r="C53" s="231"/>
      <c r="D53" s="231"/>
      <c r="E53" s="231"/>
      <c r="F53" s="231"/>
      <c r="G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row>
    <row r="54" spans="1:37" ht="46.5" customHeight="1" x14ac:dyDescent="0.25">
      <c r="A54" s="183"/>
      <c r="B54" s="231" t="s">
        <v>111</v>
      </c>
      <c r="C54" s="231"/>
      <c r="D54" s="231"/>
      <c r="E54" s="231"/>
      <c r="F54" s="231"/>
      <c r="G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row>
    <row r="55" spans="1:37" ht="33" customHeight="1" x14ac:dyDescent="0.25">
      <c r="A55" s="183"/>
      <c r="B55" s="231" t="s">
        <v>105</v>
      </c>
      <c r="C55" s="231"/>
      <c r="D55" s="231"/>
      <c r="E55" s="231"/>
      <c r="F55" s="231"/>
      <c r="G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row>
    <row r="56" spans="1:37" ht="22.5" customHeight="1" x14ac:dyDescent="0.25">
      <c r="A56" s="183"/>
      <c r="B56" s="234" t="s">
        <v>183</v>
      </c>
      <c r="C56" s="234"/>
      <c r="D56" s="234"/>
      <c r="E56" s="255" t="s">
        <v>181</v>
      </c>
      <c r="F56" s="255"/>
      <c r="G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row>
    <row r="57" spans="1:37" ht="96" customHeight="1" x14ac:dyDescent="0.3">
      <c r="A57" s="183"/>
      <c r="B57" s="258" t="s">
        <v>209</v>
      </c>
      <c r="C57" s="258"/>
      <c r="D57" s="258"/>
      <c r="E57" s="207" t="s">
        <v>182</v>
      </c>
      <c r="F57" s="207"/>
      <c r="G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row>
    <row r="58" spans="1:37" ht="36" customHeight="1" x14ac:dyDescent="0.25">
      <c r="A58" s="183"/>
      <c r="B58" s="256" t="s">
        <v>87</v>
      </c>
      <c r="C58" s="256"/>
      <c r="D58" s="256"/>
      <c r="E58" s="256"/>
      <c r="F58" s="256"/>
      <c r="G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row>
    <row r="59" spans="1:37" ht="20.25" customHeight="1" x14ac:dyDescent="0.25">
      <c r="A59" s="183"/>
      <c r="B59" s="253" t="s">
        <v>90</v>
      </c>
      <c r="C59" s="253"/>
      <c r="D59" s="253"/>
      <c r="E59" s="253"/>
      <c r="F59" s="253"/>
      <c r="G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row>
    <row r="60" spans="1:37" ht="27.75" customHeight="1" x14ac:dyDescent="0.25">
      <c r="A60" s="183"/>
      <c r="G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row>
    <row r="61" spans="1:37" ht="15.75" customHeight="1" x14ac:dyDescent="0.25">
      <c r="A61" s="183"/>
      <c r="B61" s="31"/>
      <c r="C61" s="31"/>
      <c r="D61" s="31"/>
      <c r="E61" s="31"/>
      <c r="F61" s="31"/>
      <c r="G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row>
    <row r="62" spans="1:37" ht="15.75" customHeight="1" x14ac:dyDescent="0.25">
      <c r="A62" s="183"/>
      <c r="B62" s="31"/>
      <c r="C62" s="31"/>
      <c r="D62" s="31"/>
      <c r="E62" s="31"/>
      <c r="F62" s="31"/>
      <c r="G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row>
    <row r="63" spans="1:37" ht="15.75" customHeight="1" x14ac:dyDescent="0.25">
      <c r="A63" s="183"/>
      <c r="B63" s="31"/>
      <c r="C63" s="31"/>
      <c r="D63" s="31"/>
      <c r="E63" s="31"/>
      <c r="F63" s="31"/>
      <c r="G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row>
    <row r="64" spans="1:37" ht="15.75" customHeight="1" x14ac:dyDescent="0.25">
      <c r="A64" s="183"/>
      <c r="B64" s="32"/>
      <c r="C64" s="32"/>
      <c r="D64" s="32"/>
      <c r="E64" s="32"/>
      <c r="F64" s="32"/>
      <c r="G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row>
    <row r="65" spans="1:37" x14ac:dyDescent="0.25">
      <c r="A65" s="183"/>
      <c r="B65"/>
      <c r="C65"/>
      <c r="D65"/>
      <c r="E65"/>
      <c r="F65"/>
      <c r="G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row>
    <row r="66" spans="1:37" x14ac:dyDescent="0.25">
      <c r="A66" s="183"/>
      <c r="B66"/>
      <c r="C66"/>
      <c r="D66"/>
      <c r="E66"/>
      <c r="F66"/>
      <c r="G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row>
    <row r="67" spans="1:37" x14ac:dyDescent="0.25">
      <c r="A67" s="183"/>
      <c r="B67"/>
      <c r="C67"/>
      <c r="D67"/>
      <c r="E67"/>
      <c r="F67"/>
      <c r="G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row>
    <row r="68" spans="1:37" x14ac:dyDescent="0.25">
      <c r="A68" s="183"/>
      <c r="B68"/>
      <c r="C68"/>
      <c r="D68"/>
      <c r="E68"/>
      <c r="F68"/>
      <c r="G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row>
    <row r="69" spans="1:37" x14ac:dyDescent="0.25">
      <c r="A69" s="183"/>
      <c r="B69"/>
      <c r="C69"/>
      <c r="D69"/>
      <c r="E69"/>
      <c r="F69"/>
      <c r="G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row>
    <row r="70" spans="1:37" x14ac:dyDescent="0.25">
      <c r="A70" s="183"/>
      <c r="B70"/>
      <c r="C70"/>
      <c r="D70"/>
      <c r="E70"/>
      <c r="F70"/>
      <c r="G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row>
    <row r="71" spans="1:37" x14ac:dyDescent="0.25">
      <c r="A71" s="183"/>
      <c r="B71"/>
      <c r="C71"/>
      <c r="D71"/>
      <c r="E71"/>
      <c r="F71"/>
      <c r="G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row>
    <row r="72" spans="1:37" x14ac:dyDescent="0.25">
      <c r="A72" s="183"/>
      <c r="B72"/>
      <c r="C72"/>
      <c r="D72"/>
      <c r="E72"/>
      <c r="F72"/>
      <c r="G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row>
    <row r="73" spans="1:37" x14ac:dyDescent="0.25">
      <c r="A73" s="183"/>
      <c r="B73"/>
      <c r="C73"/>
      <c r="D73"/>
      <c r="E73"/>
      <c r="F73"/>
      <c r="G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row>
    <row r="74" spans="1:37" x14ac:dyDescent="0.25">
      <c r="A74" s="183"/>
      <c r="B74"/>
      <c r="C74"/>
      <c r="D74"/>
      <c r="E74"/>
      <c r="F74"/>
      <c r="G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row>
    <row r="75" spans="1:37" x14ac:dyDescent="0.25">
      <c r="A75" s="183"/>
      <c r="B75"/>
      <c r="C75"/>
      <c r="D75"/>
      <c r="E75"/>
      <c r="F75"/>
      <c r="G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row>
    <row r="76" spans="1:37" x14ac:dyDescent="0.25">
      <c r="A76" s="183"/>
      <c r="B76"/>
      <c r="C76"/>
      <c r="D76"/>
      <c r="E76"/>
      <c r="F76"/>
      <c r="G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row>
    <row r="77" spans="1:37" x14ac:dyDescent="0.25">
      <c r="A77" s="183"/>
      <c r="B77"/>
      <c r="C77"/>
      <c r="D77"/>
      <c r="E77"/>
      <c r="F77"/>
      <c r="G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row>
    <row r="78" spans="1:37" x14ac:dyDescent="0.25">
      <c r="A78" s="183"/>
      <c r="B78"/>
      <c r="C78"/>
      <c r="D78"/>
      <c r="E78"/>
      <c r="F78"/>
      <c r="G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row>
    <row r="79" spans="1:37" x14ac:dyDescent="0.25">
      <c r="A79" s="183"/>
      <c r="B79"/>
      <c r="C79"/>
      <c r="D79"/>
      <c r="E79"/>
      <c r="F79"/>
      <c r="G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row>
    <row r="80" spans="1:37" x14ac:dyDescent="0.25">
      <c r="A80" s="183"/>
      <c r="B80"/>
      <c r="C80"/>
      <c r="D80"/>
      <c r="E80"/>
      <c r="F80"/>
      <c r="G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row>
    <row r="81" spans="1:37" x14ac:dyDescent="0.25">
      <c r="A81" s="183"/>
      <c r="B81"/>
      <c r="C81"/>
      <c r="D81"/>
      <c r="E81"/>
      <c r="F81"/>
      <c r="G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row>
    <row r="82" spans="1:37" x14ac:dyDescent="0.25">
      <c r="A82" s="183"/>
      <c r="B82"/>
      <c r="C82"/>
      <c r="D82"/>
      <c r="E82"/>
      <c r="F82"/>
      <c r="G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row>
    <row r="83" spans="1:37" x14ac:dyDescent="0.25">
      <c r="A83" s="183"/>
      <c r="B83"/>
      <c r="C83"/>
      <c r="D83"/>
      <c r="E83"/>
      <c r="F83"/>
      <c r="G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row>
    <row r="84" spans="1:37" x14ac:dyDescent="0.25">
      <c r="A84" s="183"/>
      <c r="B84"/>
      <c r="C84"/>
      <c r="D84"/>
      <c r="E84"/>
      <c r="F84"/>
      <c r="G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row>
    <row r="85" spans="1:37" x14ac:dyDescent="0.25">
      <c r="A85" s="183"/>
      <c r="B85"/>
      <c r="C85"/>
      <c r="D85"/>
      <c r="E85"/>
      <c r="F85"/>
      <c r="G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row>
    <row r="86" spans="1:37" x14ac:dyDescent="0.25">
      <c r="A86" s="183"/>
      <c r="B86"/>
      <c r="C86"/>
      <c r="D86"/>
      <c r="E86"/>
      <c r="F86"/>
      <c r="G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row>
    <row r="87" spans="1:37" x14ac:dyDescent="0.25">
      <c r="A87" s="183"/>
      <c r="B87"/>
      <c r="C87"/>
      <c r="D87"/>
      <c r="E87"/>
      <c r="F87"/>
      <c r="G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row>
    <row r="88" spans="1:37" x14ac:dyDescent="0.25">
      <c r="A88" s="183"/>
      <c r="B88"/>
      <c r="C88"/>
      <c r="D88"/>
      <c r="E88"/>
      <c r="F88"/>
      <c r="G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row>
    <row r="89" spans="1:37" x14ac:dyDescent="0.25">
      <c r="A89" s="183"/>
      <c r="B89"/>
      <c r="C89"/>
      <c r="D89"/>
      <c r="E89"/>
      <c r="F89"/>
      <c r="G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row>
    <row r="90" spans="1:37" x14ac:dyDescent="0.25">
      <c r="A90" s="183"/>
      <c r="B90"/>
      <c r="C90"/>
      <c r="D90"/>
      <c r="E90"/>
      <c r="F90"/>
      <c r="G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row>
    <row r="91" spans="1:37" x14ac:dyDescent="0.25">
      <c r="A91" s="183"/>
      <c r="B91"/>
      <c r="C91"/>
      <c r="D91"/>
      <c r="E91"/>
      <c r="F91"/>
      <c r="G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row>
    <row r="92" spans="1:37" x14ac:dyDescent="0.25">
      <c r="A92" s="183"/>
      <c r="B92"/>
      <c r="C92"/>
      <c r="D92"/>
      <c r="E92"/>
      <c r="F92"/>
      <c r="G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row>
    <row r="93" spans="1:37" x14ac:dyDescent="0.25">
      <c r="A93" s="183"/>
      <c r="B93"/>
      <c r="C93"/>
      <c r="D93"/>
      <c r="E93"/>
      <c r="F93"/>
      <c r="G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row>
    <row r="94" spans="1:37" x14ac:dyDescent="0.25">
      <c r="A94" s="183"/>
      <c r="B94"/>
      <c r="C94"/>
      <c r="D94"/>
      <c r="E94"/>
      <c r="F94"/>
      <c r="G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row>
    <row r="95" spans="1:37" x14ac:dyDescent="0.25">
      <c r="A95" s="183"/>
      <c r="B95"/>
      <c r="C95"/>
      <c r="D95"/>
      <c r="E95"/>
      <c r="F95"/>
      <c r="G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row>
    <row r="96" spans="1:37" x14ac:dyDescent="0.25">
      <c r="A96" s="183"/>
      <c r="B96"/>
      <c r="C96"/>
      <c r="D96"/>
      <c r="E96"/>
      <c r="F96"/>
      <c r="G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row>
    <row r="97" spans="1:37" x14ac:dyDescent="0.25">
      <c r="A97" s="183"/>
      <c r="B97"/>
      <c r="C97"/>
      <c r="D97"/>
      <c r="E97"/>
      <c r="F97"/>
      <c r="G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row>
    <row r="98" spans="1:37" x14ac:dyDescent="0.25">
      <c r="A98" s="183"/>
      <c r="B98"/>
      <c r="C98"/>
      <c r="D98"/>
      <c r="E98"/>
      <c r="F98"/>
      <c r="G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row>
    <row r="99" spans="1:37" x14ac:dyDescent="0.25">
      <c r="A99" s="183"/>
      <c r="B99"/>
      <c r="C99"/>
      <c r="D99"/>
      <c r="E99"/>
      <c r="F99"/>
      <c r="G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row>
    <row r="100" spans="1:37" x14ac:dyDescent="0.25">
      <c r="A100" s="183"/>
      <c r="B100"/>
      <c r="C100"/>
      <c r="D100"/>
      <c r="E100"/>
      <c r="F100"/>
      <c r="G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row>
    <row r="101" spans="1:37" x14ac:dyDescent="0.25">
      <c r="A101" s="183"/>
      <c r="B101"/>
      <c r="C101"/>
      <c r="D101"/>
      <c r="E101"/>
      <c r="F101"/>
      <c r="G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row>
    <row r="102" spans="1:37" x14ac:dyDescent="0.25">
      <c r="A102" s="183"/>
      <c r="B102"/>
      <c r="C102"/>
      <c r="D102"/>
      <c r="E102"/>
      <c r="F102"/>
      <c r="G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row>
  </sheetData>
  <sheetProtection algorithmName="SHA-512" hashValue="p31/dL7jxUqD5PBoeTaVckPsU5le+KzgPR1auLNnN23jVCCLxNwnrr8uF+4BpisvA3+Iv92EdT394GqE7l1WvQ==" saltValue="YGsNYxIzjhcoiBnG3K9KPA==" spinCount="100000" sheet="1" objects="1" scenarios="1"/>
  <mergeCells count="61">
    <mergeCell ref="B26:C26"/>
    <mergeCell ref="C12:D12"/>
    <mergeCell ref="C14:D14"/>
    <mergeCell ref="C16:D16"/>
    <mergeCell ref="B24:C24"/>
    <mergeCell ref="B36:F36"/>
    <mergeCell ref="B35:F35"/>
    <mergeCell ref="B33:F33"/>
    <mergeCell ref="E57:F57"/>
    <mergeCell ref="B57:D57"/>
    <mergeCell ref="E45:F45"/>
    <mergeCell ref="C46:F46"/>
    <mergeCell ref="B37:F37"/>
    <mergeCell ref="B39:F39"/>
    <mergeCell ref="B40:F40"/>
    <mergeCell ref="B59:F59"/>
    <mergeCell ref="B23:E23"/>
    <mergeCell ref="B25:D25"/>
    <mergeCell ref="B47:F47"/>
    <mergeCell ref="B53:F53"/>
    <mergeCell ref="B54:F54"/>
    <mergeCell ref="B55:F55"/>
    <mergeCell ref="B48:F48"/>
    <mergeCell ref="B49:F49"/>
    <mergeCell ref="B52:F52"/>
    <mergeCell ref="B42:F42"/>
    <mergeCell ref="B43:F43"/>
    <mergeCell ref="E56:F56"/>
    <mergeCell ref="E24:F24"/>
    <mergeCell ref="B58:F58"/>
    <mergeCell ref="B45:C45"/>
    <mergeCell ref="B1:F1"/>
    <mergeCell ref="D3:E3"/>
    <mergeCell ref="E11:F11"/>
    <mergeCell ref="C13:D13"/>
    <mergeCell ref="E13:F13"/>
    <mergeCell ref="C11:D11"/>
    <mergeCell ref="D6:E6"/>
    <mergeCell ref="E15:F15"/>
    <mergeCell ref="B18:C18"/>
    <mergeCell ref="B5:C5"/>
    <mergeCell ref="D5:F5"/>
    <mergeCell ref="B2:F2"/>
    <mergeCell ref="E12:F12"/>
    <mergeCell ref="E14:F14"/>
    <mergeCell ref="O1:O2"/>
    <mergeCell ref="P1:AK102"/>
    <mergeCell ref="B4:F4"/>
    <mergeCell ref="A1:A102"/>
    <mergeCell ref="G1:G102"/>
    <mergeCell ref="M1:M2"/>
    <mergeCell ref="B10:F10"/>
    <mergeCell ref="B17:F17"/>
    <mergeCell ref="B31:C31"/>
    <mergeCell ref="D31:F31"/>
    <mergeCell ref="B32:C32"/>
    <mergeCell ref="D32:F32"/>
    <mergeCell ref="B28:F28"/>
    <mergeCell ref="B30:F30"/>
    <mergeCell ref="C15:D15"/>
    <mergeCell ref="B56:D56"/>
  </mergeCells>
  <dataValidations count="2">
    <dataValidation type="list" allowBlank="1" showInputMessage="1" showErrorMessage="1" sqref="D24" xr:uid="{9157C4C9-4586-42D2-BD72-7896901FE58D}">
      <formula1>$H$14:$H$17</formula1>
    </dataValidation>
    <dataValidation type="list" allowBlank="1" showInputMessage="1" showErrorMessage="1" sqref="D26" xr:uid="{355CF6A3-C562-473E-ABAC-011794AEF412}">
      <formula1>$H$16:$H$17</formula1>
    </dataValidation>
  </dataValidations>
  <hyperlinks>
    <hyperlink ref="B59:F59" r:id="rId1" display="Με επιφύλαξη παντός νόμιμου δικαιώματος © 2024 HarborTech Beauty &amp; Gadgets. Συμμόρφωση GDPR    " xr:uid="{24231529-5EF2-40DA-94AD-1D48B53196EF}"/>
    <hyperlink ref="B1:F1" r:id="rId2" display="https://www.harbortech.gr/" xr:uid="{F9F80E45-28C5-4DCE-A9F4-D1A6F3F65884}"/>
    <hyperlink ref="B33:F33" r:id="rId3" display="https://www.harbortech.gr/" xr:uid="{622FB2FC-D322-4FB5-966A-D450BEED9BBF}"/>
  </hyperlinks>
  <pageMargins left="0.13" right="0.12" top="0.12" bottom="0.5" header="0.12" footer="0.3"/>
  <pageSetup paperSize="9" scale="97" fitToHeight="0" orientation="portrait" horizontalDpi="300" verticalDpi="300" r:id="rId4"/>
  <ignoredErrors>
    <ignoredError sqref="B13 B15" formula="1"/>
    <ignoredError sqref="F18:F20" unlockedFormula="1"/>
  </ignoredError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0C9F8-30AB-42A9-AC71-BB85889B53F7}">
  <sheetPr>
    <pageSetUpPr fitToPage="1"/>
  </sheetPr>
  <dimension ref="A1:AL98"/>
  <sheetViews>
    <sheetView showGridLines="0" showZeros="0" zoomScaleNormal="100" workbookViewId="0">
      <selection activeCell="B21" sqref="B21"/>
    </sheetView>
  </sheetViews>
  <sheetFormatPr defaultColWidth="9.140625" defaultRowHeight="13.5" x14ac:dyDescent="0.25"/>
  <cols>
    <col min="1" max="1" width="72.140625" style="62" customWidth="1"/>
    <col min="2" max="2" width="17.140625" style="61" customWidth="1"/>
    <col min="3" max="3" width="14.85546875" style="61" customWidth="1"/>
    <col min="4" max="4" width="35" style="61" customWidth="1"/>
    <col min="5" max="5" width="22" style="61" customWidth="1"/>
    <col min="6" max="6" width="18.140625" style="61" customWidth="1"/>
    <col min="7" max="7" width="20.140625" style="61" customWidth="1"/>
    <col min="8" max="8" width="2.7109375" style="61" hidden="1" customWidth="1"/>
    <col min="9" max="9" width="14.42578125" style="61" hidden="1" customWidth="1"/>
    <col min="10" max="15" width="9.140625" style="61" hidden="1" customWidth="1"/>
    <col min="16" max="16" width="10.140625" style="61" hidden="1" customWidth="1"/>
    <col min="17" max="20" width="9.140625" style="61" hidden="1" customWidth="1"/>
    <col min="21" max="21" width="9.140625" style="61" customWidth="1"/>
    <col min="22" max="16384" width="9.140625" style="61"/>
  </cols>
  <sheetData>
    <row r="1" spans="1:38" ht="13.5" customHeight="1" x14ac:dyDescent="0.25">
      <c r="A1" s="266"/>
      <c r="B1" s="285" t="e" vm="5">
        <v>#VALUE!</v>
      </c>
      <c r="C1" s="285"/>
      <c r="D1" s="68"/>
      <c r="E1" s="68"/>
      <c r="F1" s="68"/>
      <c r="G1" s="68"/>
      <c r="U1" s="268"/>
      <c r="V1" s="268"/>
      <c r="W1" s="268"/>
      <c r="X1" s="268"/>
      <c r="Y1" s="268"/>
      <c r="Z1" s="268"/>
      <c r="AA1" s="268"/>
      <c r="AB1" s="268"/>
      <c r="AC1" s="268"/>
      <c r="AD1" s="268"/>
      <c r="AE1" s="268"/>
      <c r="AF1" s="268"/>
      <c r="AG1" s="268"/>
      <c r="AH1" s="268"/>
      <c r="AI1" s="268"/>
    </row>
    <row r="2" spans="1:38" s="82" customFormat="1" ht="59.25" customHeight="1" x14ac:dyDescent="0.35">
      <c r="A2" s="266"/>
      <c r="B2" s="286"/>
      <c r="C2" s="286"/>
      <c r="D2" s="282" t="s">
        <v>176</v>
      </c>
      <c r="E2" s="282"/>
      <c r="F2" s="282"/>
      <c r="G2" s="282"/>
      <c r="U2" s="268"/>
      <c r="V2" s="268"/>
      <c r="W2" s="268"/>
      <c r="X2" s="268"/>
      <c r="Y2" s="268"/>
      <c r="Z2" s="268"/>
      <c r="AA2" s="268"/>
      <c r="AB2" s="268"/>
      <c r="AC2" s="268"/>
      <c r="AD2" s="268"/>
      <c r="AE2" s="268"/>
      <c r="AF2" s="268"/>
      <c r="AG2" s="268"/>
      <c r="AH2" s="268"/>
      <c r="AI2" s="268"/>
    </row>
    <row r="3" spans="1:38" ht="22.5" customHeight="1" x14ac:dyDescent="0.25">
      <c r="A3" s="266"/>
      <c r="B3" s="283" t="s">
        <v>175</v>
      </c>
      <c r="C3" s="283"/>
      <c r="D3" s="283"/>
      <c r="F3" s="147"/>
      <c r="G3" s="147"/>
      <c r="U3" s="268"/>
      <c r="V3" s="268"/>
      <c r="W3" s="268"/>
      <c r="X3" s="268"/>
      <c r="Y3" s="268"/>
      <c r="Z3" s="268"/>
      <c r="AA3" s="268"/>
      <c r="AB3" s="268"/>
      <c r="AC3" s="268"/>
      <c r="AD3" s="268"/>
      <c r="AE3" s="268"/>
      <c r="AF3" s="268"/>
      <c r="AG3" s="268"/>
      <c r="AH3" s="268"/>
      <c r="AI3" s="268"/>
    </row>
    <row r="4" spans="1:38" s="77" customFormat="1" ht="26.25" customHeight="1" x14ac:dyDescent="0.25">
      <c r="A4" s="266"/>
      <c r="B4" s="284" t="s">
        <v>174</v>
      </c>
      <c r="C4" s="284"/>
      <c r="D4" s="284"/>
      <c r="F4" s="265" t="e" vm="6">
        <v>#VALUE!</v>
      </c>
      <c r="G4" s="265"/>
      <c r="H4" s="78"/>
      <c r="U4" s="268"/>
      <c r="V4" s="268"/>
      <c r="W4" s="268"/>
      <c r="X4" s="268"/>
      <c r="Y4" s="268"/>
      <c r="Z4" s="268"/>
      <c r="AA4" s="268"/>
      <c r="AB4" s="268"/>
      <c r="AC4" s="268"/>
      <c r="AD4" s="268"/>
      <c r="AE4" s="268"/>
      <c r="AF4" s="268"/>
      <c r="AG4" s="268"/>
      <c r="AH4" s="268"/>
      <c r="AI4" s="268"/>
    </row>
    <row r="5" spans="1:38" s="77" customFormat="1" ht="15" x14ac:dyDescent="0.25">
      <c r="A5" s="266"/>
      <c r="B5" s="304" t="s">
        <v>173</v>
      </c>
      <c r="C5" s="304"/>
      <c r="D5" s="304"/>
      <c r="E5" s="148"/>
      <c r="F5" s="265"/>
      <c r="G5" s="265"/>
      <c r="H5" s="78"/>
      <c r="U5" s="268"/>
      <c r="V5" s="268"/>
      <c r="W5" s="268"/>
      <c r="X5" s="268"/>
      <c r="Y5" s="268"/>
      <c r="Z5" s="268"/>
      <c r="AA5" s="268"/>
      <c r="AB5" s="268"/>
      <c r="AC5" s="268"/>
      <c r="AD5" s="268"/>
      <c r="AE5" s="268"/>
      <c r="AF5" s="268"/>
      <c r="AG5" s="268"/>
      <c r="AH5" s="268"/>
      <c r="AI5" s="268"/>
    </row>
    <row r="6" spans="1:38" s="77" customFormat="1" ht="13.5" customHeight="1" x14ac:dyDescent="0.25">
      <c r="A6" s="266"/>
      <c r="B6" s="81" t="s">
        <v>172</v>
      </c>
      <c r="C6" s="81"/>
      <c r="D6" s="81"/>
      <c r="E6" s="148"/>
      <c r="F6" s="265"/>
      <c r="G6" s="265"/>
      <c r="H6" s="78"/>
      <c r="U6" s="268"/>
      <c r="V6" s="268"/>
      <c r="W6" s="268"/>
      <c r="X6" s="268"/>
      <c r="Y6" s="268"/>
      <c r="Z6" s="268"/>
      <c r="AA6" s="268"/>
      <c r="AB6" s="268"/>
      <c r="AC6" s="268"/>
      <c r="AD6" s="268"/>
      <c r="AE6" s="268"/>
      <c r="AF6" s="268"/>
      <c r="AG6" s="268"/>
      <c r="AH6" s="268"/>
      <c r="AI6" s="268"/>
    </row>
    <row r="7" spans="1:38" s="77" customFormat="1" ht="15" customHeight="1" x14ac:dyDescent="0.25">
      <c r="A7" s="266"/>
      <c r="B7" s="278" t="s">
        <v>171</v>
      </c>
      <c r="C7" s="278"/>
      <c r="D7" s="99"/>
      <c r="E7" s="148"/>
      <c r="F7" s="265"/>
      <c r="G7" s="265"/>
      <c r="H7" s="78"/>
      <c r="U7" s="268"/>
      <c r="V7" s="268"/>
      <c r="W7" s="268"/>
      <c r="X7" s="268"/>
      <c r="Y7" s="268"/>
      <c r="Z7" s="268"/>
      <c r="AA7" s="268"/>
      <c r="AB7" s="268"/>
      <c r="AC7" s="268"/>
      <c r="AD7" s="268"/>
      <c r="AE7" s="268"/>
      <c r="AF7" s="268"/>
      <c r="AG7" s="268"/>
      <c r="AH7" s="268"/>
      <c r="AI7" s="268"/>
    </row>
    <row r="8" spans="1:38" s="77" customFormat="1" ht="15" customHeight="1" x14ac:dyDescent="0.25">
      <c r="A8" s="266"/>
      <c r="B8" s="278" t="s">
        <v>170</v>
      </c>
      <c r="C8" s="278"/>
      <c r="D8" s="99"/>
      <c r="E8" s="148"/>
      <c r="F8" s="265"/>
      <c r="G8" s="265"/>
      <c r="H8" s="78"/>
      <c r="U8" s="268"/>
      <c r="V8" s="268"/>
      <c r="W8" s="268"/>
      <c r="X8" s="268"/>
      <c r="Y8" s="268"/>
      <c r="Z8" s="268"/>
      <c r="AA8" s="268"/>
      <c r="AB8" s="268"/>
      <c r="AC8" s="268"/>
      <c r="AD8" s="268"/>
      <c r="AE8" s="268"/>
      <c r="AF8" s="268"/>
      <c r="AG8" s="268"/>
      <c r="AH8" s="268"/>
      <c r="AI8" s="268"/>
    </row>
    <row r="9" spans="1:38" s="77" customFormat="1" ht="13.5" customHeight="1" x14ac:dyDescent="0.25">
      <c r="A9" s="266"/>
      <c r="B9" s="80" t="s">
        <v>169</v>
      </c>
      <c r="C9" s="280" t="s">
        <v>168</v>
      </c>
      <c r="D9" s="280"/>
      <c r="E9" s="148"/>
      <c r="F9" s="148"/>
      <c r="G9" s="148"/>
      <c r="H9" s="78"/>
      <c r="U9" s="268"/>
      <c r="V9" s="268"/>
      <c r="W9" s="268"/>
      <c r="X9" s="268"/>
      <c r="Y9" s="268"/>
      <c r="Z9" s="268"/>
      <c r="AA9" s="268"/>
      <c r="AB9" s="268"/>
      <c r="AC9" s="268"/>
      <c r="AD9" s="268"/>
      <c r="AE9" s="268"/>
      <c r="AF9" s="268"/>
      <c r="AG9" s="268"/>
      <c r="AH9" s="268"/>
      <c r="AI9" s="268"/>
    </row>
    <row r="10" spans="1:38" s="77" customFormat="1" ht="15.75" thickBot="1" x14ac:dyDescent="0.3">
      <c r="A10" s="266"/>
      <c r="B10" s="279" t="s">
        <v>167</v>
      </c>
      <c r="C10" s="279"/>
      <c r="D10" s="79"/>
      <c r="E10" s="79"/>
      <c r="F10" s="132" t="s">
        <v>166</v>
      </c>
      <c r="G10" s="100">
        <f ca="1">'Συμφωνητικό Ενοικίασης'!$C$3</f>
        <v>45617</v>
      </c>
      <c r="H10" s="78"/>
      <c r="U10" s="268"/>
      <c r="V10" s="268"/>
      <c r="W10" s="268"/>
      <c r="X10" s="268"/>
      <c r="Y10" s="268"/>
      <c r="Z10" s="268"/>
      <c r="AA10" s="268"/>
      <c r="AB10" s="268"/>
      <c r="AC10" s="268"/>
      <c r="AD10" s="268"/>
      <c r="AE10" s="268"/>
      <c r="AF10" s="268"/>
      <c r="AG10" s="268"/>
      <c r="AH10" s="268"/>
      <c r="AI10" s="268"/>
    </row>
    <row r="11" spans="1:38" s="77" customFormat="1" ht="4.5" customHeight="1" thickTop="1" x14ac:dyDescent="0.25">
      <c r="A11" s="266"/>
      <c r="B11" s="80"/>
      <c r="C11" s="80"/>
      <c r="D11" s="80"/>
      <c r="E11" s="80"/>
      <c r="F11" s="101"/>
      <c r="G11" s="102"/>
      <c r="H11" s="78"/>
      <c r="U11" s="268"/>
      <c r="V11" s="268"/>
      <c r="W11" s="268"/>
      <c r="X11" s="268"/>
      <c r="Y11" s="268"/>
      <c r="Z11" s="268"/>
      <c r="AA11" s="268"/>
      <c r="AB11" s="268"/>
      <c r="AC11" s="268"/>
      <c r="AD11" s="268"/>
      <c r="AE11" s="268"/>
      <c r="AF11" s="268"/>
      <c r="AG11" s="268"/>
      <c r="AH11" s="268"/>
      <c r="AI11" s="268"/>
    </row>
    <row r="12" spans="1:38" s="76" customFormat="1" ht="15" customHeight="1" x14ac:dyDescent="0.25">
      <c r="A12" s="266"/>
      <c r="B12" s="277" t="s">
        <v>165</v>
      </c>
      <c r="C12" s="103" t="s">
        <v>164</v>
      </c>
      <c r="D12" s="129">
        <f>Υπολογισμός!C51</f>
        <v>0</v>
      </c>
      <c r="E12" s="104" t="s">
        <v>161</v>
      </c>
      <c r="F12" s="275">
        <f>Υπολογισμός!C53</f>
        <v>0</v>
      </c>
      <c r="G12" s="275"/>
      <c r="U12" s="268"/>
      <c r="V12" s="268"/>
      <c r="W12" s="268"/>
      <c r="X12" s="268"/>
      <c r="Y12" s="268"/>
      <c r="Z12" s="268"/>
      <c r="AA12" s="268"/>
      <c r="AB12" s="268"/>
      <c r="AC12" s="268"/>
      <c r="AD12" s="268"/>
      <c r="AE12" s="268"/>
      <c r="AF12" s="268"/>
      <c r="AG12" s="268"/>
      <c r="AH12" s="268"/>
      <c r="AI12" s="268"/>
    </row>
    <row r="13" spans="1:38" s="76" customFormat="1" ht="14.1" customHeight="1" x14ac:dyDescent="0.25">
      <c r="A13" s="266"/>
      <c r="B13" s="277"/>
      <c r="C13" s="103" t="s">
        <v>177</v>
      </c>
      <c r="D13" s="129">
        <f>Υπολογισμός!C52</f>
        <v>0</v>
      </c>
      <c r="E13" s="104" t="s">
        <v>160</v>
      </c>
      <c r="F13" s="275">
        <f>Υπολογισμός!C54</f>
        <v>0</v>
      </c>
      <c r="G13" s="275"/>
      <c r="U13" s="268"/>
      <c r="V13" s="268"/>
      <c r="W13" s="268"/>
      <c r="X13" s="268"/>
      <c r="Y13" s="268"/>
      <c r="Z13" s="268"/>
      <c r="AA13" s="268"/>
      <c r="AB13" s="268"/>
      <c r="AC13" s="268"/>
      <c r="AD13" s="268"/>
      <c r="AE13" s="268"/>
      <c r="AF13" s="268"/>
      <c r="AG13" s="268"/>
      <c r="AH13" s="268"/>
      <c r="AI13" s="268"/>
    </row>
    <row r="14" spans="1:38" s="76" customFormat="1" ht="14.1" customHeight="1" x14ac:dyDescent="0.25">
      <c r="A14" s="266"/>
      <c r="B14" s="277"/>
      <c r="C14" s="103" t="s">
        <v>163</v>
      </c>
      <c r="D14" s="130">
        <f>Υπολογισμός!C55</f>
        <v>0</v>
      </c>
      <c r="E14" s="105"/>
      <c r="F14" s="276"/>
      <c r="G14" s="276"/>
      <c r="U14" s="268"/>
      <c r="V14" s="268"/>
      <c r="W14" s="268"/>
      <c r="X14" s="268"/>
      <c r="Y14" s="268"/>
      <c r="Z14" s="268"/>
      <c r="AA14" s="268"/>
      <c r="AB14" s="268"/>
      <c r="AC14" s="268"/>
      <c r="AD14" s="268"/>
      <c r="AE14" s="268"/>
      <c r="AF14" s="268"/>
      <c r="AG14" s="268"/>
      <c r="AH14" s="268"/>
      <c r="AI14" s="268"/>
    </row>
    <row r="15" spans="1:38" s="76" customFormat="1" ht="14.1" customHeight="1" x14ac:dyDescent="0.25">
      <c r="A15" s="266"/>
      <c r="B15" s="277"/>
      <c r="C15" s="104" t="s">
        <v>162</v>
      </c>
      <c r="D15" s="131">
        <f>Υπολογισμός!C56</f>
        <v>0</v>
      </c>
      <c r="E15" s="105"/>
      <c r="F15" s="276"/>
      <c r="G15" s="276"/>
      <c r="U15" s="268"/>
      <c r="V15" s="268"/>
      <c r="W15" s="268"/>
      <c r="X15" s="268"/>
      <c r="Y15" s="268"/>
      <c r="Z15" s="268"/>
      <c r="AA15" s="268"/>
      <c r="AB15" s="268"/>
      <c r="AC15" s="268"/>
      <c r="AD15" s="268"/>
      <c r="AE15" s="268"/>
      <c r="AF15" s="268"/>
      <c r="AG15" s="268"/>
      <c r="AH15" s="268"/>
      <c r="AI15" s="268"/>
    </row>
    <row r="16" spans="1:38" s="73" customFormat="1" ht="5.25" customHeight="1" thickBot="1" x14ac:dyDescent="0.25">
      <c r="A16" s="266"/>
      <c r="B16" s="106"/>
      <c r="C16" s="107"/>
      <c r="D16" s="107"/>
      <c r="E16" s="271"/>
      <c r="F16" s="271"/>
      <c r="G16" s="106"/>
      <c r="U16" s="268"/>
      <c r="V16" s="268"/>
      <c r="W16" s="268"/>
      <c r="X16" s="268"/>
      <c r="Y16" s="268"/>
      <c r="Z16" s="268"/>
      <c r="AA16" s="268"/>
      <c r="AB16" s="268"/>
      <c r="AC16" s="268"/>
      <c r="AD16" s="268"/>
      <c r="AE16" s="268"/>
      <c r="AF16" s="268"/>
      <c r="AG16" s="268"/>
      <c r="AH16" s="268"/>
      <c r="AI16" s="268"/>
      <c r="AJ16" s="75"/>
      <c r="AK16" s="75"/>
      <c r="AL16" s="74"/>
    </row>
    <row r="17" spans="1:35" s="72" customFormat="1" ht="20.25" customHeight="1" thickTop="1" thickBot="1" x14ac:dyDescent="0.3">
      <c r="A17" s="266"/>
      <c r="B17" s="287" t="s">
        <v>159</v>
      </c>
      <c r="C17" s="288"/>
      <c r="D17" s="109" t="s">
        <v>158</v>
      </c>
      <c r="E17" s="108" t="s">
        <v>157</v>
      </c>
      <c r="F17" s="287" t="s">
        <v>156</v>
      </c>
      <c r="G17" s="288"/>
      <c r="U17" s="268"/>
      <c r="V17" s="268"/>
      <c r="W17" s="268"/>
      <c r="X17" s="268"/>
      <c r="Y17" s="268"/>
      <c r="Z17" s="268"/>
      <c r="AA17" s="268"/>
      <c r="AB17" s="268"/>
      <c r="AC17" s="268"/>
      <c r="AD17" s="268"/>
      <c r="AE17" s="268"/>
      <c r="AF17" s="268"/>
      <c r="AG17" s="268"/>
      <c r="AH17" s="268"/>
      <c r="AI17" s="268"/>
    </row>
    <row r="18" spans="1:35" s="71" customFormat="1" ht="15.75" thickBot="1" x14ac:dyDescent="0.3">
      <c r="A18" s="266"/>
      <c r="B18" s="289">
        <f>'Συμφωνητικό Ενοικίασης'!D26</f>
        <v>0</v>
      </c>
      <c r="C18" s="290"/>
      <c r="D18" s="110">
        <f>Υπολογισμός!F39</f>
        <v>0</v>
      </c>
      <c r="E18" s="111" t="s">
        <v>143</v>
      </c>
      <c r="F18" s="291" t="s">
        <v>155</v>
      </c>
      <c r="G18" s="292"/>
      <c r="U18" s="268"/>
      <c r="V18" s="268"/>
      <c r="W18" s="268"/>
      <c r="X18" s="268"/>
      <c r="Y18" s="268"/>
      <c r="Z18" s="268"/>
      <c r="AA18" s="268"/>
      <c r="AB18" s="268"/>
      <c r="AC18" s="268"/>
      <c r="AD18" s="268"/>
      <c r="AE18" s="268"/>
      <c r="AF18" s="268"/>
      <c r="AG18" s="268"/>
      <c r="AH18" s="268"/>
      <c r="AI18" s="268"/>
    </row>
    <row r="19" spans="1:35" ht="23.25" customHeight="1" x14ac:dyDescent="0.25">
      <c r="A19" s="266"/>
      <c r="B19" s="112"/>
      <c r="C19" s="112"/>
      <c r="D19" s="94"/>
      <c r="E19" s="94"/>
      <c r="F19" s="94"/>
      <c r="G19" s="94"/>
      <c r="U19" s="268"/>
      <c r="V19" s="268"/>
      <c r="W19" s="268"/>
      <c r="X19" s="268"/>
      <c r="Y19" s="268"/>
      <c r="Z19" s="268"/>
      <c r="AA19" s="268"/>
      <c r="AB19" s="268"/>
      <c r="AC19" s="268"/>
      <c r="AD19" s="268"/>
      <c r="AE19" s="268"/>
      <c r="AF19" s="268"/>
      <c r="AG19" s="268"/>
      <c r="AH19" s="268"/>
      <c r="AI19" s="268"/>
    </row>
    <row r="20" spans="1:35" ht="15" customHeight="1" x14ac:dyDescent="0.25">
      <c r="A20" s="266"/>
      <c r="B20" s="113" t="s">
        <v>154</v>
      </c>
      <c r="C20" s="113" t="s">
        <v>153</v>
      </c>
      <c r="D20" s="113" t="s">
        <v>152</v>
      </c>
      <c r="E20" s="113" t="s">
        <v>151</v>
      </c>
      <c r="F20" s="113" t="s">
        <v>150</v>
      </c>
      <c r="G20" s="113" t="s">
        <v>149</v>
      </c>
      <c r="U20" s="268"/>
      <c r="V20" s="268"/>
      <c r="W20" s="268"/>
      <c r="X20" s="268"/>
      <c r="Y20" s="268"/>
      <c r="Z20" s="268"/>
      <c r="AA20" s="268"/>
      <c r="AB20" s="268"/>
      <c r="AC20" s="268"/>
      <c r="AD20" s="268"/>
      <c r="AE20" s="268"/>
      <c r="AF20" s="268"/>
      <c r="AG20" s="268"/>
      <c r="AH20" s="268"/>
      <c r="AI20" s="268"/>
    </row>
    <row r="21" spans="1:35" ht="15" customHeight="1" x14ac:dyDescent="0.25">
      <c r="A21" s="266"/>
      <c r="B21" s="114">
        <f>B18</f>
        <v>0</v>
      </c>
      <c r="C21" s="114" t="s">
        <v>146</v>
      </c>
      <c r="D21" s="114" t="s">
        <v>141</v>
      </c>
      <c r="E21" s="115">
        <f>D18</f>
        <v>0</v>
      </c>
      <c r="F21" s="91">
        <f ca="1">'Συμφωνητικό Ενοικίασης'!$C$3</f>
        <v>45617</v>
      </c>
      <c r="G21" s="86">
        <f>SUM(Πίνακας1[[#This Row],[Ποσό]])</f>
        <v>0</v>
      </c>
      <c r="I21" s="67"/>
      <c r="L21" s="61" t="s">
        <v>148</v>
      </c>
      <c r="N21" s="61" t="s">
        <v>147</v>
      </c>
      <c r="P21" s="61" t="s">
        <v>132</v>
      </c>
      <c r="Q21" s="70">
        <v>0.24</v>
      </c>
      <c r="R21" s="61" t="s">
        <v>146</v>
      </c>
      <c r="S21" s="61" t="s">
        <v>139</v>
      </c>
      <c r="T21" s="61" t="s">
        <v>145</v>
      </c>
      <c r="U21" s="268"/>
      <c r="V21" s="268"/>
      <c r="W21" s="268"/>
      <c r="X21" s="268"/>
      <c r="Y21" s="268"/>
      <c r="Z21" s="268"/>
      <c r="AA21" s="268"/>
      <c r="AB21" s="268"/>
      <c r="AC21" s="268"/>
      <c r="AD21" s="268"/>
      <c r="AE21" s="268"/>
      <c r="AF21" s="268"/>
      <c r="AG21" s="268"/>
      <c r="AH21" s="268"/>
      <c r="AI21" s="268"/>
    </row>
    <row r="22" spans="1:35" ht="15" customHeight="1" x14ac:dyDescent="0.25">
      <c r="A22" s="266"/>
      <c r="B22" s="87">
        <f>IF(Πίνακας1[[#This Row],[Ποσό]]&gt;0,B21,0)</f>
        <v>0</v>
      </c>
      <c r="C22" s="87">
        <f>IF(Πίνακας1[[#This Row],[Ποσό]]&gt;0,"Πιστωτικό",0)</f>
        <v>0</v>
      </c>
      <c r="D22" s="87">
        <f>IF(Πίνακας1[[#This Row],[Ποσό]]&gt;0,"Επιστροφή Εγγύησης",0)</f>
        <v>0</v>
      </c>
      <c r="E22" s="66"/>
      <c r="F22" s="65"/>
      <c r="G22" s="90">
        <f>SUM(Πίνακας1[[#This Row],[Ποσό]])</f>
        <v>0</v>
      </c>
      <c r="I22" s="64" t="str" cm="1">
        <f t="array" ref="I22">_xlfn.IFS(Πίνακας1[[#This Row],[Ποσό]]&gt;0,P21,Πίνακας1[[#This Row],[Ημερομηνία]]&gt;0,P21,Πίνακας1[[#This Row],[Ποσό]]=0,P22)</f>
        <v>Κλεισμένο</v>
      </c>
      <c r="L22" s="61" t="s">
        <v>144</v>
      </c>
      <c r="N22" s="61" t="s">
        <v>128</v>
      </c>
      <c r="P22" s="61" t="s">
        <v>130</v>
      </c>
      <c r="Q22" s="69" t="s">
        <v>143</v>
      </c>
      <c r="U22" s="268"/>
      <c r="V22" s="268"/>
      <c r="W22" s="268"/>
      <c r="X22" s="268"/>
      <c r="Y22" s="268"/>
      <c r="Z22" s="268"/>
      <c r="AA22" s="268"/>
      <c r="AB22" s="268"/>
      <c r="AC22" s="268"/>
      <c r="AD22" s="268"/>
      <c r="AE22" s="268"/>
      <c r="AF22" s="268"/>
      <c r="AG22" s="268"/>
      <c r="AH22" s="268"/>
      <c r="AI22" s="268"/>
    </row>
    <row r="23" spans="1:35" ht="15" customHeight="1" x14ac:dyDescent="0.25">
      <c r="A23" s="266"/>
      <c r="B23" s="169"/>
      <c r="C23" s="169"/>
      <c r="D23" s="169"/>
      <c r="E23" s="170"/>
      <c r="F23" s="171"/>
      <c r="G23" s="86">
        <f>SUM(Πίνακας1[[#This Row],[Ποσό]])</f>
        <v>0</v>
      </c>
      <c r="I23" s="67"/>
      <c r="L23" s="61" t="s">
        <v>142</v>
      </c>
      <c r="N23" s="61" t="s">
        <v>127</v>
      </c>
      <c r="P23" s="61" t="s">
        <v>132</v>
      </c>
      <c r="U23" s="268"/>
      <c r="V23" s="268"/>
      <c r="W23" s="268"/>
      <c r="X23" s="268"/>
      <c r="Y23" s="268"/>
      <c r="Z23" s="268"/>
      <c r="AA23" s="268"/>
      <c r="AB23" s="268"/>
      <c r="AC23" s="268"/>
      <c r="AD23" s="268"/>
      <c r="AE23" s="268"/>
      <c r="AF23" s="268"/>
      <c r="AG23" s="268"/>
      <c r="AH23" s="268"/>
      <c r="AI23" s="268"/>
    </row>
    <row r="24" spans="1:35" ht="15" customHeight="1" x14ac:dyDescent="0.25">
      <c r="A24" s="266"/>
      <c r="B24" s="168"/>
      <c r="C24" s="168"/>
      <c r="D24" s="168"/>
      <c r="E24" s="66"/>
      <c r="F24" s="65"/>
      <c r="G24" s="90">
        <f>SUM(Πίνακας1[[#This Row],[Ποσό]])</f>
        <v>0</v>
      </c>
      <c r="I24" s="64" t="str" cm="1">
        <f t="array" ref="I24">_xlfn.IFS(Πίνακας1[[#This Row],[Ποσό]]&gt;0,P23,Πίνακας1[[#This Row],[Ημερομηνία]]&gt;0,P23,Πίνακας1[[#This Row],[Ποσό]]=0,P24)</f>
        <v>Κλεισμένο</v>
      </c>
      <c r="L24" s="61" t="s">
        <v>141</v>
      </c>
      <c r="P24" s="61" t="s">
        <v>130</v>
      </c>
      <c r="U24" s="268"/>
      <c r="V24" s="268"/>
      <c r="W24" s="268"/>
      <c r="X24" s="268"/>
      <c r="Y24" s="268"/>
      <c r="Z24" s="268"/>
      <c r="AA24" s="268"/>
      <c r="AB24" s="268"/>
      <c r="AC24" s="268"/>
      <c r="AD24" s="268"/>
      <c r="AE24" s="268"/>
      <c r="AF24" s="268"/>
      <c r="AG24" s="268"/>
      <c r="AH24" s="268"/>
      <c r="AI24" s="268"/>
    </row>
    <row r="25" spans="1:35" ht="15" customHeight="1" x14ac:dyDescent="0.25">
      <c r="A25" s="266"/>
      <c r="B25" s="169"/>
      <c r="C25" s="169"/>
      <c r="D25" s="169"/>
      <c r="E25" s="170"/>
      <c r="F25" s="171"/>
      <c r="G25" s="86">
        <f>SUM(Πίνακας1[[#This Row],[Ποσό]])</f>
        <v>0</v>
      </c>
      <c r="I25" s="67"/>
      <c r="P25" s="61" t="s">
        <v>132</v>
      </c>
      <c r="T25" s="68">
        <f>IF(Πίνακας1[[#This Row],[Ημερομηνία]]&gt;0,IF(Πίνακας1[[#This Row],[Ποσό]]&gt;0,AG24,AG25),0)</f>
        <v>0</v>
      </c>
      <c r="U25" s="268"/>
      <c r="V25" s="268"/>
      <c r="W25" s="268"/>
      <c r="X25" s="268"/>
      <c r="Y25" s="268"/>
      <c r="Z25" s="268"/>
      <c r="AA25" s="268"/>
      <c r="AB25" s="268"/>
      <c r="AC25" s="268"/>
      <c r="AD25" s="268"/>
      <c r="AE25" s="268"/>
      <c r="AF25" s="268"/>
      <c r="AG25" s="268"/>
      <c r="AH25" s="268"/>
      <c r="AI25" s="268"/>
    </row>
    <row r="26" spans="1:35" ht="15" customHeight="1" x14ac:dyDescent="0.25">
      <c r="A26" s="266"/>
      <c r="B26" s="168"/>
      <c r="C26" s="168"/>
      <c r="D26" s="168"/>
      <c r="E26" s="66"/>
      <c r="F26" s="65"/>
      <c r="G26" s="90">
        <f>SUM(Πίνακας1[[#This Row],[Ποσό]])</f>
        <v>0</v>
      </c>
      <c r="I26" s="64" t="str" cm="1">
        <f t="array" ref="I26">_xlfn.IFS(Πίνακας1[[#This Row],[Ποσό]]&gt;0,P25,Πίνακας1[[#This Row],[Ημερομηνία]]&gt;0,P25,Πίνακας1[[#This Row],[Ποσό]]=0,P26)</f>
        <v>Κλεισμένο</v>
      </c>
      <c r="P26" s="61" t="s">
        <v>130</v>
      </c>
      <c r="U26" s="268"/>
      <c r="V26" s="268"/>
      <c r="W26" s="268"/>
      <c r="X26" s="268"/>
      <c r="Y26" s="268"/>
      <c r="Z26" s="268"/>
      <c r="AA26" s="268"/>
      <c r="AB26" s="268"/>
      <c r="AC26" s="268"/>
      <c r="AD26" s="268"/>
      <c r="AE26" s="268"/>
      <c r="AF26" s="268"/>
      <c r="AG26" s="268"/>
      <c r="AH26" s="268"/>
      <c r="AI26" s="268"/>
    </row>
    <row r="27" spans="1:35" ht="15" customHeight="1" x14ac:dyDescent="0.25">
      <c r="A27" s="266"/>
      <c r="B27" s="169"/>
      <c r="C27" s="169"/>
      <c r="D27" s="169"/>
      <c r="E27" s="170"/>
      <c r="F27" s="171"/>
      <c r="G27" s="86">
        <f>SUM(Πίνακας1[[#This Row],[Ποσό]])</f>
        <v>0</v>
      </c>
      <c r="I27" s="67"/>
      <c r="P27" s="61" t="s">
        <v>132</v>
      </c>
      <c r="U27" s="268"/>
      <c r="V27" s="268"/>
      <c r="W27" s="268"/>
      <c r="X27" s="268"/>
      <c r="Y27" s="268"/>
      <c r="Z27" s="268"/>
      <c r="AA27" s="268"/>
      <c r="AB27" s="268"/>
      <c r="AC27" s="268"/>
      <c r="AD27" s="268"/>
      <c r="AE27" s="268"/>
      <c r="AF27" s="268"/>
      <c r="AG27" s="268"/>
      <c r="AH27" s="268"/>
      <c r="AI27" s="268"/>
    </row>
    <row r="28" spans="1:35" ht="15" customHeight="1" x14ac:dyDescent="0.25">
      <c r="A28" s="266"/>
      <c r="B28" s="168"/>
      <c r="C28" s="168"/>
      <c r="D28" s="168"/>
      <c r="E28" s="66"/>
      <c r="F28" s="65"/>
      <c r="G28" s="90">
        <f>SUM(Πίνακας1[[#This Row],[Ποσό]])</f>
        <v>0</v>
      </c>
      <c r="I28" s="64" t="str" cm="1">
        <f t="array" ref="I28">_xlfn.IFS(Πίνακας1[[#This Row],[Ποσό]]&gt;0,P27,Πίνακας1[[#This Row],[Ημερομηνία]]&gt;0,P27,Πίνακας1[[#This Row],[Ποσό]]=0,P28)</f>
        <v>Κλεισμένο</v>
      </c>
      <c r="P28" s="61" t="s">
        <v>130</v>
      </c>
      <c r="U28" s="268"/>
      <c r="V28" s="268"/>
      <c r="W28" s="268"/>
      <c r="X28" s="268"/>
      <c r="Y28" s="268"/>
      <c r="Z28" s="268"/>
      <c r="AA28" s="268"/>
      <c r="AB28" s="268"/>
      <c r="AC28" s="268"/>
      <c r="AD28" s="268"/>
      <c r="AE28" s="268"/>
      <c r="AF28" s="268"/>
      <c r="AG28" s="268"/>
      <c r="AH28" s="268"/>
      <c r="AI28" s="268"/>
    </row>
    <row r="29" spans="1:35" ht="15" customHeight="1" x14ac:dyDescent="0.25">
      <c r="A29" s="266"/>
      <c r="B29" s="169"/>
      <c r="C29" s="169"/>
      <c r="D29" s="169"/>
      <c r="E29" s="170"/>
      <c r="F29" s="171"/>
      <c r="G29" s="86">
        <f>SUM(Πίνακας1[[#This Row],[Ποσό]])</f>
        <v>0</v>
      </c>
      <c r="I29" s="64" t="str" cm="1">
        <f t="array" ref="I29">_xlfn.IFS(Πίνακας1[[#This Row],[Ποσό]]&gt;0,P28,Πίνακας1[[#This Row],[Ημερομηνία]]&gt;0,P28,Πίνακας1[[#This Row],[Ποσό]]=0,P29)</f>
        <v>Ανοιχτό</v>
      </c>
      <c r="L29" s="61" t="s">
        <v>131</v>
      </c>
      <c r="P29" s="61" t="s">
        <v>132</v>
      </c>
      <c r="U29" s="268"/>
      <c r="V29" s="268"/>
      <c r="W29" s="268"/>
      <c r="X29" s="268"/>
      <c r="Y29" s="268"/>
      <c r="Z29" s="268"/>
      <c r="AA29" s="268"/>
      <c r="AB29" s="268"/>
      <c r="AC29" s="268"/>
      <c r="AD29" s="268"/>
      <c r="AE29" s="268"/>
      <c r="AF29" s="268"/>
      <c r="AG29" s="268"/>
      <c r="AH29" s="268"/>
      <c r="AI29" s="268"/>
    </row>
    <row r="30" spans="1:35" ht="15" customHeight="1" x14ac:dyDescent="0.25">
      <c r="A30" s="266"/>
      <c r="B30" s="168"/>
      <c r="C30" s="168"/>
      <c r="D30" s="168"/>
      <c r="E30" s="66"/>
      <c r="F30" s="65"/>
      <c r="G30" s="90">
        <f>SUM(Πίνακας1[[#This Row],[Ποσό]])</f>
        <v>0</v>
      </c>
      <c r="I30" s="64" t="str" cm="1">
        <f t="array" ref="I30">_xlfn.IFS(Πίνακας1[[#This Row],[Ποσό]]&gt;0,P29,Πίνακας1[[#This Row],[Ημερομηνία]]&gt;0,P29,Πίνακας1[[#This Row],[Ποσό]]=0,P30)</f>
        <v>Κλεισμένο</v>
      </c>
      <c r="L30" s="61" t="s">
        <v>131</v>
      </c>
      <c r="P30" s="61" t="s">
        <v>130</v>
      </c>
      <c r="U30" s="268"/>
      <c r="V30" s="268"/>
      <c r="W30" s="268"/>
      <c r="X30" s="268"/>
      <c r="Y30" s="268"/>
      <c r="Z30" s="268"/>
      <c r="AA30" s="268"/>
      <c r="AB30" s="268"/>
      <c r="AC30" s="268"/>
      <c r="AD30" s="268"/>
      <c r="AE30" s="268"/>
      <c r="AF30" s="268"/>
      <c r="AG30" s="268"/>
      <c r="AH30" s="268"/>
      <c r="AI30" s="268"/>
    </row>
    <row r="31" spans="1:35" ht="15" customHeight="1" x14ac:dyDescent="0.25">
      <c r="A31" s="266"/>
      <c r="B31" s="169"/>
      <c r="C31" s="169"/>
      <c r="D31" s="169"/>
      <c r="E31" s="170"/>
      <c r="F31" s="171"/>
      <c r="G31" s="86">
        <f>SUM(Πίνακας1[[#This Row],[Ποσό]])</f>
        <v>0</v>
      </c>
      <c r="I31" s="64" t="str" cm="1">
        <f t="array" ref="I31">_xlfn.IFS(Πίνακας1[[#This Row],[Ποσό]]&gt;0,P30,Πίνακας1[[#This Row],[Ημερομηνία]]&gt;0,P30,Πίνακας1[[#This Row],[Ποσό]]=0,P31)</f>
        <v>Ανοιχτό</v>
      </c>
      <c r="L31" s="61" t="s">
        <v>131</v>
      </c>
      <c r="P31" s="61" t="s">
        <v>132</v>
      </c>
      <c r="U31" s="268"/>
      <c r="V31" s="268"/>
      <c r="W31" s="268"/>
      <c r="X31" s="268"/>
      <c r="Y31" s="268"/>
      <c r="Z31" s="268"/>
      <c r="AA31" s="268"/>
      <c r="AB31" s="268"/>
      <c r="AC31" s="268"/>
      <c r="AD31" s="268"/>
      <c r="AE31" s="268"/>
      <c r="AF31" s="268"/>
      <c r="AG31" s="268"/>
      <c r="AH31" s="268"/>
      <c r="AI31" s="268"/>
    </row>
    <row r="32" spans="1:35" ht="15" customHeight="1" x14ac:dyDescent="0.25">
      <c r="A32" s="266"/>
      <c r="B32" s="168"/>
      <c r="C32" s="168"/>
      <c r="D32" s="168"/>
      <c r="E32" s="66"/>
      <c r="F32" s="65"/>
      <c r="G32" s="90">
        <f>SUM(Πίνακας1[[#This Row],[Ποσό]])</f>
        <v>0</v>
      </c>
      <c r="I32" s="64" t="str" cm="1">
        <f t="array" ref="I32">_xlfn.IFS(Πίνακας1[[#This Row],[Ποσό]]&gt;0,P31,Πίνακας1[[#This Row],[Ημερομηνία]]&gt;0,P31,Πίνακας1[[#This Row],[Ποσό]]=0,P32)</f>
        <v>Κλεισμένο</v>
      </c>
      <c r="L32" s="61" t="s">
        <v>131</v>
      </c>
      <c r="P32" s="61" t="s">
        <v>130</v>
      </c>
      <c r="U32" s="268"/>
      <c r="V32" s="268"/>
      <c r="W32" s="268"/>
      <c r="X32" s="268"/>
      <c r="Y32" s="268"/>
      <c r="Z32" s="268"/>
      <c r="AA32" s="268"/>
      <c r="AB32" s="268"/>
      <c r="AC32" s="268"/>
      <c r="AD32" s="268"/>
      <c r="AE32" s="268"/>
      <c r="AF32" s="268"/>
      <c r="AG32" s="268"/>
      <c r="AH32" s="268"/>
      <c r="AI32" s="268"/>
    </row>
    <row r="33" spans="1:35" ht="15" customHeight="1" x14ac:dyDescent="0.25">
      <c r="A33" s="266"/>
      <c r="B33" s="169"/>
      <c r="C33" s="169"/>
      <c r="D33" s="169"/>
      <c r="E33" s="170"/>
      <c r="F33" s="172"/>
      <c r="G33" s="86">
        <f>SUM(Πίνακας1[[#This Row],[Ποσό]])</f>
        <v>0</v>
      </c>
      <c r="I33" s="64" t="str" cm="1">
        <f t="array" ref="I33">_xlfn.IFS(Πίνακας1[[#This Row],[Ποσό]]&gt;0,P32,Πίνακας1[[#This Row],[Ημερομηνία]]&gt;0,P32,Πίνακας1[[#This Row],[Ποσό]]=0,P33)</f>
        <v>Ανοιχτό</v>
      </c>
      <c r="L33" s="61" t="s">
        <v>131</v>
      </c>
      <c r="P33" s="61" t="s">
        <v>132</v>
      </c>
      <c r="U33" s="268"/>
      <c r="V33" s="268"/>
      <c r="W33" s="268"/>
      <c r="X33" s="268"/>
      <c r="Y33" s="268"/>
      <c r="Z33" s="268"/>
      <c r="AA33" s="268"/>
      <c r="AB33" s="268"/>
      <c r="AC33" s="268"/>
      <c r="AD33" s="268"/>
      <c r="AE33" s="268"/>
      <c r="AF33" s="268"/>
      <c r="AG33" s="268"/>
      <c r="AH33" s="268"/>
      <c r="AI33" s="268"/>
    </row>
    <row r="34" spans="1:35" ht="15" customHeight="1" x14ac:dyDescent="0.25">
      <c r="A34" s="266"/>
      <c r="B34" s="168"/>
      <c r="C34" s="168"/>
      <c r="D34" s="168"/>
      <c r="E34" s="66"/>
      <c r="F34" s="65"/>
      <c r="G34" s="90">
        <f>SUM(Πίνακας1[[#This Row],[Ποσό]])</f>
        <v>0</v>
      </c>
      <c r="I34" s="64" t="str" cm="1">
        <f t="array" ref="I34">_xlfn.IFS(Πίνακας1[[#This Row],[Ποσό]]&gt;0,P33,Πίνακας1[[#This Row],[Ημερομηνία]]&gt;0,P33,Πίνακας1[[#This Row],[Ποσό]]=0,P34)</f>
        <v>Κλεισμένο</v>
      </c>
      <c r="L34" s="61" t="s">
        <v>131</v>
      </c>
      <c r="P34" s="61" t="s">
        <v>130</v>
      </c>
      <c r="U34" s="268"/>
      <c r="V34" s="268"/>
      <c r="W34" s="268"/>
      <c r="X34" s="268"/>
      <c r="Y34" s="268"/>
      <c r="Z34" s="268"/>
      <c r="AA34" s="268"/>
      <c r="AB34" s="268"/>
      <c r="AC34" s="268"/>
      <c r="AD34" s="268"/>
      <c r="AE34" s="268"/>
      <c r="AF34" s="268"/>
      <c r="AG34" s="268"/>
      <c r="AH34" s="268"/>
      <c r="AI34" s="268"/>
    </row>
    <row r="35" spans="1:35" ht="1.5" customHeight="1" thickBot="1" x14ac:dyDescent="0.3">
      <c r="A35" s="266"/>
      <c r="B35" s="83"/>
      <c r="C35" s="83"/>
      <c r="D35" s="83"/>
      <c r="E35" s="84"/>
      <c r="F35" s="85"/>
      <c r="G35" s="86">
        <f>SUM(Πίνακας1[[#This Row],[Ποσό]])</f>
        <v>0</v>
      </c>
      <c r="I35" s="64" t="str" cm="1">
        <f t="array" ref="I35">_xlfn.IFS(Πίνακας1[[#This Row],[Ποσό]]&gt;0,P34,Πίνακας1[[#This Row],[Ημερομηνία]]&gt;0,P34,Πίνακας1[[#This Row],[Ποσό]]=0,P35)</f>
        <v>Ανοιχτό</v>
      </c>
      <c r="L35" s="61" t="s">
        <v>131</v>
      </c>
      <c r="P35" s="61" t="s">
        <v>132</v>
      </c>
      <c r="U35" s="268"/>
      <c r="V35" s="268"/>
      <c r="W35" s="268"/>
      <c r="X35" s="268"/>
      <c r="Y35" s="268"/>
      <c r="Z35" s="268"/>
      <c r="AA35" s="268"/>
      <c r="AB35" s="268"/>
      <c r="AC35" s="268"/>
      <c r="AD35" s="268"/>
      <c r="AE35" s="268"/>
      <c r="AF35" s="268"/>
      <c r="AG35" s="268"/>
      <c r="AH35" s="268"/>
      <c r="AI35" s="268"/>
    </row>
    <row r="36" spans="1:35" ht="15" hidden="1" customHeight="1" x14ac:dyDescent="0.3">
      <c r="A36" s="266"/>
      <c r="B36" s="87"/>
      <c r="C36" s="87"/>
      <c r="D36" s="87"/>
      <c r="E36" s="88"/>
      <c r="F36" s="89">
        <f ca="1">'Συμφωνητικό Ενοικίασης'!$C$3</f>
        <v>45617</v>
      </c>
      <c r="G36" s="90">
        <f>SUM(Πίνακας1[[#This Row],[Ποσό]])</f>
        <v>0</v>
      </c>
      <c r="I36" s="64" t="str" cm="1">
        <f t="array" aca="1" ref="I36" ca="1">_xlfn.IFS(Πίνακας1[[#This Row],[Ποσό]]&gt;0,P35,Πίνακας1[[#This Row],[Ημερομηνία]]&gt;0,P35,Πίνακας1[[#This Row],[Ποσό]]=0,P36)</f>
        <v>Ανοιχτό</v>
      </c>
      <c r="L36" s="61" t="s">
        <v>131</v>
      </c>
      <c r="P36" s="61" t="s">
        <v>130</v>
      </c>
      <c r="U36" s="268"/>
      <c r="V36" s="268"/>
      <c r="W36" s="268"/>
      <c r="X36" s="268"/>
      <c r="Y36" s="268"/>
      <c r="Z36" s="268"/>
      <c r="AA36" s="268"/>
      <c r="AB36" s="268"/>
      <c r="AC36" s="268"/>
      <c r="AD36" s="268"/>
      <c r="AE36" s="268"/>
      <c r="AF36" s="268"/>
      <c r="AG36" s="268"/>
      <c r="AH36" s="268"/>
      <c r="AI36" s="268"/>
    </row>
    <row r="37" spans="1:35" ht="15" hidden="1" customHeight="1" x14ac:dyDescent="0.3">
      <c r="A37" s="266"/>
      <c r="B37" s="83"/>
      <c r="C37" s="83"/>
      <c r="D37" s="83"/>
      <c r="E37" s="84"/>
      <c r="F37" s="85">
        <f ca="1">'Συμφωνητικό Ενοικίασης'!$C$3</f>
        <v>45617</v>
      </c>
      <c r="G37" s="86">
        <f>SUM(Πίνακας1[[#This Row],[Ποσό]])</f>
        <v>0</v>
      </c>
      <c r="I37" s="64" t="str" cm="1">
        <f t="array" aca="1" ref="I37" ca="1">_xlfn.IFS(Πίνακας1[[#This Row],[Ποσό]]&gt;0,P36,Πίνακας1[[#This Row],[Ημερομηνία]]&gt;0,P36,Πίνακας1[[#This Row],[Ποσό]]=0,P37)</f>
        <v>Κλεισμένο</v>
      </c>
      <c r="L37" s="61" t="s">
        <v>131</v>
      </c>
      <c r="P37" s="61" t="s">
        <v>132</v>
      </c>
      <c r="U37" s="268"/>
      <c r="V37" s="268"/>
      <c r="W37" s="268"/>
      <c r="X37" s="268"/>
      <c r="Y37" s="268"/>
      <c r="Z37" s="268"/>
      <c r="AA37" s="268"/>
      <c r="AB37" s="268"/>
      <c r="AC37" s="268"/>
      <c r="AD37" s="268"/>
      <c r="AE37" s="268"/>
      <c r="AF37" s="268"/>
      <c r="AG37" s="268"/>
      <c r="AH37" s="268"/>
      <c r="AI37" s="268"/>
    </row>
    <row r="38" spans="1:35" ht="15" hidden="1" customHeight="1" x14ac:dyDescent="0.3">
      <c r="A38" s="266"/>
      <c r="B38" s="87"/>
      <c r="C38" s="87"/>
      <c r="D38" s="87"/>
      <c r="E38" s="88"/>
      <c r="F38" s="89">
        <f ca="1">'Συμφωνητικό Ενοικίασης'!$C$3</f>
        <v>45617</v>
      </c>
      <c r="G38" s="90">
        <f>SUM(Πίνακας1[[#This Row],[Ποσό]])</f>
        <v>0</v>
      </c>
      <c r="I38" s="64" t="str" cm="1">
        <f t="array" aca="1" ref="I38" ca="1">_xlfn.IFS(Πίνακας1[[#This Row],[Ποσό]]&gt;0,P37,Πίνακας1[[#This Row],[Ημερομηνία]]&gt;0,P37,Πίνακας1[[#This Row],[Ποσό]]=0,P38)</f>
        <v>Ανοιχτό</v>
      </c>
      <c r="L38" s="61" t="s">
        <v>131</v>
      </c>
      <c r="P38" s="61" t="s">
        <v>130</v>
      </c>
      <c r="U38" s="268"/>
      <c r="V38" s="268"/>
      <c r="W38" s="268"/>
      <c r="X38" s="268"/>
      <c r="Y38" s="268"/>
      <c r="Z38" s="268"/>
      <c r="AA38" s="268"/>
      <c r="AB38" s="268"/>
      <c r="AC38" s="268"/>
      <c r="AD38" s="268"/>
      <c r="AE38" s="268"/>
      <c r="AF38" s="268"/>
      <c r="AG38" s="268"/>
      <c r="AH38" s="268"/>
      <c r="AI38" s="268"/>
    </row>
    <row r="39" spans="1:35" ht="1.5" hidden="1" customHeight="1" thickBot="1" x14ac:dyDescent="0.3">
      <c r="A39" s="266"/>
      <c r="B39" s="83"/>
      <c r="C39" s="83"/>
      <c r="D39" s="83"/>
      <c r="E39" s="84"/>
      <c r="F39" s="85">
        <f ca="1">'Συμφωνητικό Ενοικίασης'!$C$3</f>
        <v>45617</v>
      </c>
      <c r="G39" s="86">
        <f>SUM(Πίνακας1[[#This Row],[Ποσό]])</f>
        <v>0</v>
      </c>
      <c r="I39" s="64" t="str" cm="1">
        <f t="array" aca="1" ref="I39" ca="1">_xlfn.IFS(Πίνακας1[[#This Row],[Ποσό]]&gt;0,P38,Πίνακας1[[#This Row],[Ημερομηνία]]&gt;0,P38,Πίνακας1[[#This Row],[Ποσό]]=0,P39)</f>
        <v>Κλεισμένο</v>
      </c>
      <c r="L39" s="61" t="s">
        <v>131</v>
      </c>
      <c r="P39" s="61" t="s">
        <v>132</v>
      </c>
      <c r="U39" s="268"/>
      <c r="V39" s="268"/>
      <c r="W39" s="268"/>
      <c r="X39" s="268"/>
      <c r="Y39" s="268"/>
      <c r="Z39" s="268"/>
      <c r="AA39" s="268"/>
      <c r="AB39" s="268"/>
      <c r="AC39" s="268"/>
      <c r="AD39" s="268"/>
      <c r="AE39" s="268"/>
      <c r="AF39" s="268"/>
      <c r="AG39" s="268"/>
      <c r="AH39" s="268"/>
      <c r="AI39" s="268"/>
    </row>
    <row r="40" spans="1:35" ht="22.5" customHeight="1" thickBot="1" x14ac:dyDescent="0.3">
      <c r="A40" s="266"/>
      <c r="B40" s="92"/>
      <c r="C40" s="93"/>
      <c r="D40" s="93"/>
      <c r="E40" s="94"/>
      <c r="F40" s="95" t="s">
        <v>140</v>
      </c>
      <c r="G40" s="96">
        <f>G21</f>
        <v>0</v>
      </c>
      <c r="L40" s="61" t="s">
        <v>131</v>
      </c>
      <c r="P40" s="61" t="s">
        <v>132</v>
      </c>
      <c r="U40" s="268"/>
      <c r="V40" s="268"/>
      <c r="W40" s="268"/>
      <c r="X40" s="268"/>
      <c r="Y40" s="268"/>
      <c r="Z40" s="268"/>
      <c r="AA40" s="268"/>
      <c r="AB40" s="268"/>
      <c r="AC40" s="268"/>
      <c r="AD40" s="268"/>
      <c r="AE40" s="268"/>
      <c r="AF40" s="268"/>
      <c r="AG40" s="268"/>
      <c r="AH40" s="268"/>
      <c r="AI40" s="268"/>
    </row>
    <row r="41" spans="1:35" ht="22.5" customHeight="1" thickBot="1" x14ac:dyDescent="0.3">
      <c r="A41" s="266"/>
      <c r="B41" s="92"/>
      <c r="C41" s="93"/>
      <c r="D41" s="93"/>
      <c r="E41" s="94"/>
      <c r="F41" s="95" t="s">
        <v>139</v>
      </c>
      <c r="G41" s="97">
        <f>-G22</f>
        <v>0</v>
      </c>
      <c r="U41" s="268"/>
      <c r="V41" s="268"/>
      <c r="W41" s="268"/>
      <c r="X41" s="268"/>
      <c r="Y41" s="268"/>
      <c r="Z41" s="268"/>
      <c r="AA41" s="268"/>
      <c r="AB41" s="268"/>
      <c r="AC41" s="268"/>
      <c r="AD41" s="268"/>
      <c r="AE41" s="268"/>
      <c r="AF41" s="268"/>
      <c r="AG41" s="268"/>
      <c r="AH41" s="268"/>
      <c r="AI41" s="268"/>
    </row>
    <row r="42" spans="1:35" s="63" customFormat="1" ht="40.5" customHeight="1" thickBot="1" x14ac:dyDescent="0.3">
      <c r="A42" s="266"/>
      <c r="B42" s="139" t="s">
        <v>138</v>
      </c>
      <c r="C42" s="140"/>
      <c r="D42" s="140"/>
      <c r="E42" s="140"/>
      <c r="F42" s="141" t="s">
        <v>137</v>
      </c>
      <c r="G42" s="142">
        <f>-SUM(G41+G40)</f>
        <v>0</v>
      </c>
      <c r="L42" s="61" t="s">
        <v>131</v>
      </c>
      <c r="P42" s="61" t="s">
        <v>130</v>
      </c>
      <c r="U42" s="268"/>
      <c r="V42" s="268"/>
      <c r="W42" s="268"/>
      <c r="X42" s="268"/>
      <c r="Y42" s="268"/>
      <c r="Z42" s="268"/>
      <c r="AA42" s="268"/>
      <c r="AB42" s="268"/>
      <c r="AC42" s="268"/>
      <c r="AD42" s="268"/>
      <c r="AE42" s="268"/>
      <c r="AF42" s="268"/>
      <c r="AG42" s="268"/>
      <c r="AH42" s="268"/>
      <c r="AI42" s="268"/>
    </row>
    <row r="43" spans="1:35" s="63" customFormat="1" ht="16.5" thickTop="1" x14ac:dyDescent="0.25">
      <c r="A43" s="266"/>
      <c r="B43" s="293" t="s">
        <v>211</v>
      </c>
      <c r="C43" s="294"/>
      <c r="D43" s="294"/>
      <c r="E43" s="294"/>
      <c r="F43" s="294"/>
      <c r="G43" s="295"/>
      <c r="L43" s="61" t="s">
        <v>131</v>
      </c>
      <c r="P43" s="61" t="s">
        <v>132</v>
      </c>
      <c r="U43" s="268"/>
      <c r="V43" s="268"/>
      <c r="W43" s="268"/>
      <c r="X43" s="268"/>
      <c r="Y43" s="268"/>
      <c r="Z43" s="268"/>
      <c r="AA43" s="268"/>
      <c r="AB43" s="268"/>
      <c r="AC43" s="268"/>
      <c r="AD43" s="268"/>
      <c r="AE43" s="268"/>
      <c r="AF43" s="268"/>
      <c r="AG43" s="268"/>
      <c r="AH43" s="268"/>
      <c r="AI43" s="268"/>
    </row>
    <row r="44" spans="1:35" s="63" customFormat="1" ht="16.5" customHeight="1" thickBot="1" x14ac:dyDescent="0.3">
      <c r="A44" s="266"/>
      <c r="B44" s="263" t="s">
        <v>198</v>
      </c>
      <c r="C44" s="264"/>
      <c r="D44" s="143">
        <f>Υπολογισμός!B4</f>
        <v>0</v>
      </c>
      <c r="E44" s="144" t="s">
        <v>197</v>
      </c>
      <c r="F44" s="145">
        <f>'Συμφωνητικό Ενοικίασης'!$C$12</f>
        <v>0</v>
      </c>
      <c r="G44" s="146" t="str">
        <f>"Τεμάχια:  "    &amp;       Υπολογισμός!D30</f>
        <v>Τεμάχια:  0</v>
      </c>
      <c r="L44" s="61"/>
      <c r="P44" s="61"/>
      <c r="U44" s="268"/>
      <c r="V44" s="268"/>
      <c r="W44" s="268"/>
      <c r="X44" s="268"/>
      <c r="Y44" s="268"/>
      <c r="Z44" s="268"/>
      <c r="AA44" s="268"/>
      <c r="AB44" s="268"/>
      <c r="AC44" s="268"/>
      <c r="AD44" s="268"/>
      <c r="AE44" s="268"/>
      <c r="AF44" s="268"/>
      <c r="AG44" s="268"/>
      <c r="AH44" s="268"/>
      <c r="AI44" s="268"/>
    </row>
    <row r="45" spans="1:35" s="63" customFormat="1" ht="20.25" thickTop="1" thickBot="1" x14ac:dyDescent="0.3">
      <c r="A45" s="266"/>
      <c r="B45" s="298" t="str">
        <f>IF(G42=0,"Εξοφλήθη","Εκκρεμεί επιστροφή Εγγυήσεως")</f>
        <v>Εξοφλήθη</v>
      </c>
      <c r="C45" s="299"/>
      <c r="D45" s="299"/>
      <c r="E45" s="299"/>
      <c r="F45" s="299"/>
      <c r="G45" s="300"/>
      <c r="L45" s="61" t="s">
        <v>131</v>
      </c>
      <c r="P45" s="61" t="s">
        <v>132</v>
      </c>
      <c r="U45" s="268"/>
      <c r="V45" s="268"/>
      <c r="W45" s="268"/>
      <c r="X45" s="268"/>
      <c r="Y45" s="268"/>
      <c r="Z45" s="268"/>
      <c r="AA45" s="268"/>
      <c r="AB45" s="268"/>
      <c r="AC45" s="268"/>
      <c r="AD45" s="268"/>
      <c r="AE45" s="268"/>
      <c r="AF45" s="268"/>
      <c r="AG45" s="268"/>
      <c r="AH45" s="268"/>
      <c r="AI45" s="268"/>
    </row>
    <row r="46" spans="1:35" ht="21.75" customHeight="1" thickTop="1" x14ac:dyDescent="0.25">
      <c r="A46" s="266"/>
      <c r="B46" s="301" t="str">
        <f>" Λογαριασμοί Τραπεζών:  " &amp;B3&amp;"."</f>
        <v xml:space="preserve"> Λογαριασμοί Τραπεζών:  ΣΠΥΡΙΔΩΝ ΣΥΡΜΑΚΕΖΗΣ &amp; ΣΙΑ Ο.Ε..</v>
      </c>
      <c r="C46" s="302"/>
      <c r="D46" s="302"/>
      <c r="E46" s="302"/>
      <c r="F46" s="302"/>
      <c r="G46" s="303"/>
      <c r="L46" s="61" t="s">
        <v>131</v>
      </c>
      <c r="P46" s="61" t="s">
        <v>130</v>
      </c>
      <c r="U46" s="268"/>
      <c r="V46" s="268"/>
      <c r="W46" s="268"/>
      <c r="X46" s="268"/>
      <c r="Y46" s="268"/>
      <c r="Z46" s="268"/>
      <c r="AA46" s="268"/>
      <c r="AB46" s="268"/>
      <c r="AC46" s="268"/>
      <c r="AD46" s="268"/>
      <c r="AE46" s="268"/>
      <c r="AF46" s="268"/>
      <c r="AG46" s="268"/>
      <c r="AH46" s="268"/>
      <c r="AI46" s="268"/>
    </row>
    <row r="47" spans="1:35" ht="17.25" customHeight="1" x14ac:dyDescent="0.25">
      <c r="A47" s="266"/>
      <c r="B47" s="269" t="s">
        <v>188</v>
      </c>
      <c r="C47" s="270"/>
      <c r="D47" s="270"/>
      <c r="E47" s="269" t="s">
        <v>193</v>
      </c>
      <c r="F47" s="270"/>
      <c r="G47" s="270"/>
      <c r="U47" s="268"/>
      <c r="V47" s="268"/>
      <c r="W47" s="268"/>
      <c r="X47" s="268"/>
      <c r="Y47" s="268"/>
      <c r="Z47" s="268"/>
      <c r="AA47" s="268"/>
      <c r="AB47" s="268"/>
      <c r="AC47" s="268"/>
      <c r="AD47" s="268"/>
      <c r="AE47" s="268"/>
      <c r="AF47" s="268"/>
      <c r="AG47" s="268"/>
      <c r="AH47" s="268"/>
      <c r="AI47" s="268"/>
    </row>
    <row r="48" spans="1:35" ht="17.25" customHeight="1" x14ac:dyDescent="0.25">
      <c r="A48" s="266"/>
      <c r="B48" s="269" t="s">
        <v>189</v>
      </c>
      <c r="C48" s="270"/>
      <c r="D48" s="270"/>
      <c r="E48" s="269" t="s">
        <v>194</v>
      </c>
      <c r="F48" s="270"/>
      <c r="G48" s="270"/>
      <c r="U48" s="268"/>
      <c r="V48" s="268"/>
      <c r="W48" s="268"/>
      <c r="X48" s="268"/>
      <c r="Y48" s="268"/>
      <c r="Z48" s="268"/>
      <c r="AA48" s="268"/>
      <c r="AB48" s="268"/>
      <c r="AC48" s="268"/>
      <c r="AD48" s="268"/>
      <c r="AE48" s="268"/>
      <c r="AF48" s="268"/>
      <c r="AG48" s="268"/>
      <c r="AH48" s="268"/>
      <c r="AI48" s="268"/>
    </row>
    <row r="49" spans="1:35" ht="18.75" x14ac:dyDescent="0.25">
      <c r="A49" s="266"/>
      <c r="B49" s="269" t="s">
        <v>192</v>
      </c>
      <c r="C49" s="270"/>
      <c r="D49" s="270"/>
      <c r="E49" s="98"/>
      <c r="F49" s="98"/>
      <c r="G49" s="98"/>
      <c r="U49" s="268"/>
      <c r="V49" s="268"/>
      <c r="W49" s="268"/>
      <c r="X49" s="268"/>
      <c r="Y49" s="268"/>
      <c r="Z49" s="268"/>
      <c r="AA49" s="268"/>
      <c r="AB49" s="268"/>
      <c r="AC49" s="268"/>
      <c r="AD49" s="268"/>
      <c r="AE49" s="268"/>
      <c r="AF49" s="268"/>
      <c r="AG49" s="268"/>
      <c r="AH49" s="268"/>
      <c r="AI49" s="268"/>
    </row>
    <row r="50" spans="1:35" ht="21" customHeight="1" x14ac:dyDescent="0.25">
      <c r="A50" s="266"/>
      <c r="B50" s="296" t="s">
        <v>190</v>
      </c>
      <c r="C50" s="297"/>
      <c r="D50" s="297"/>
      <c r="E50" s="297"/>
      <c r="F50" s="297"/>
      <c r="G50" s="297"/>
      <c r="U50" s="268"/>
      <c r="V50" s="268"/>
      <c r="W50" s="268"/>
      <c r="X50" s="268"/>
      <c r="Y50" s="268"/>
      <c r="Z50" s="268"/>
      <c r="AA50" s="268"/>
      <c r="AB50" s="268"/>
      <c r="AC50" s="268"/>
      <c r="AD50" s="268"/>
      <c r="AE50" s="268"/>
      <c r="AF50" s="268"/>
      <c r="AG50" s="268"/>
      <c r="AH50" s="268"/>
      <c r="AI50" s="268"/>
    </row>
    <row r="51" spans="1:35" ht="90" customHeight="1" x14ac:dyDescent="0.25">
      <c r="A51" s="266"/>
      <c r="B51" s="272" t="e" vm="7">
        <v>#VALUE!</v>
      </c>
      <c r="C51" s="272"/>
      <c r="D51" s="272"/>
      <c r="E51" s="272"/>
      <c r="F51" s="272"/>
      <c r="G51" s="272"/>
      <c r="U51" s="268"/>
      <c r="V51" s="268"/>
      <c r="W51" s="268"/>
      <c r="X51" s="268"/>
      <c r="Y51" s="268"/>
      <c r="Z51" s="268"/>
      <c r="AA51" s="268"/>
      <c r="AB51" s="268"/>
      <c r="AC51" s="268"/>
      <c r="AD51" s="268"/>
      <c r="AE51" s="268"/>
      <c r="AF51" s="268"/>
      <c r="AG51" s="268"/>
      <c r="AH51" s="268"/>
      <c r="AI51" s="268"/>
    </row>
    <row r="52" spans="1:35" ht="15" customHeight="1" x14ac:dyDescent="0.25">
      <c r="A52" s="266"/>
      <c r="B52" s="281" t="s">
        <v>136</v>
      </c>
      <c r="C52" s="281"/>
      <c r="D52" s="281"/>
      <c r="E52" s="281"/>
      <c r="F52" s="281"/>
      <c r="G52" s="281"/>
      <c r="U52" s="268"/>
      <c r="V52" s="268"/>
      <c r="W52" s="268"/>
      <c r="X52" s="268"/>
      <c r="Y52" s="268"/>
      <c r="Z52" s="268"/>
      <c r="AA52" s="268"/>
      <c r="AB52" s="268"/>
      <c r="AC52" s="268"/>
      <c r="AD52" s="268"/>
      <c r="AE52" s="268"/>
      <c r="AF52" s="268"/>
      <c r="AG52" s="268"/>
      <c r="AH52" s="268"/>
      <c r="AI52" s="268"/>
    </row>
    <row r="53" spans="1:35" ht="28.5" customHeight="1" x14ac:dyDescent="0.25">
      <c r="A53" s="266"/>
      <c r="B53" s="273" t="s">
        <v>135</v>
      </c>
      <c r="C53" s="273"/>
      <c r="D53" s="273"/>
      <c r="E53" s="273"/>
      <c r="F53" s="273"/>
      <c r="G53" s="273"/>
      <c r="L53" s="61" t="s">
        <v>131</v>
      </c>
      <c r="P53" s="61" t="s">
        <v>132</v>
      </c>
      <c r="U53" s="268"/>
      <c r="V53" s="268"/>
      <c r="W53" s="268"/>
      <c r="X53" s="268"/>
      <c r="Y53" s="268"/>
      <c r="Z53" s="268"/>
      <c r="AA53" s="268"/>
      <c r="AB53" s="268"/>
      <c r="AC53" s="268"/>
      <c r="AD53" s="268"/>
      <c r="AE53" s="268"/>
      <c r="AF53" s="268"/>
      <c r="AG53" s="268"/>
      <c r="AH53" s="268"/>
      <c r="AI53" s="268"/>
    </row>
    <row r="54" spans="1:35" ht="15.95" customHeight="1" x14ac:dyDescent="0.25">
      <c r="A54" s="266"/>
      <c r="B54" s="273" t="s">
        <v>134</v>
      </c>
      <c r="C54" s="273"/>
      <c r="D54" s="273"/>
      <c r="E54" s="273"/>
      <c r="F54" s="273"/>
      <c r="G54" s="273"/>
      <c r="L54" s="61" t="s">
        <v>131</v>
      </c>
      <c r="P54" s="61" t="s">
        <v>130</v>
      </c>
      <c r="U54" s="268"/>
      <c r="V54" s="268"/>
      <c r="W54" s="268"/>
      <c r="X54" s="268"/>
      <c r="Y54" s="268"/>
      <c r="Z54" s="268"/>
      <c r="AA54" s="268"/>
      <c r="AB54" s="268"/>
      <c r="AC54" s="268"/>
      <c r="AD54" s="268"/>
      <c r="AE54" s="268"/>
      <c r="AF54" s="268"/>
      <c r="AG54" s="268"/>
      <c r="AH54" s="268"/>
      <c r="AI54" s="268"/>
    </row>
    <row r="55" spans="1:35" ht="24" customHeight="1" thickBot="1" x14ac:dyDescent="0.3">
      <c r="A55" s="266"/>
      <c r="B55" s="274" t="s">
        <v>133</v>
      </c>
      <c r="C55" s="274"/>
      <c r="D55" s="274"/>
      <c r="E55" s="274"/>
      <c r="F55" s="274"/>
      <c r="G55" s="274"/>
      <c r="L55" s="61" t="s">
        <v>131</v>
      </c>
      <c r="P55" s="61" t="s">
        <v>132</v>
      </c>
      <c r="U55" s="268"/>
      <c r="V55" s="268"/>
      <c r="W55" s="268"/>
      <c r="X55" s="268"/>
      <c r="Y55" s="268"/>
      <c r="Z55" s="268"/>
      <c r="AA55" s="268"/>
      <c r="AB55" s="268"/>
      <c r="AC55" s="268"/>
      <c r="AD55" s="268"/>
      <c r="AE55" s="268"/>
      <c r="AF55" s="268"/>
      <c r="AG55" s="268"/>
      <c r="AH55" s="268"/>
      <c r="AI55" s="268"/>
    </row>
    <row r="56" spans="1:35" ht="10.5" customHeight="1" thickTop="1" x14ac:dyDescent="0.25">
      <c r="A56" s="266"/>
      <c r="B56" s="267"/>
      <c r="C56" s="267"/>
      <c r="D56" s="267"/>
      <c r="E56" s="267"/>
      <c r="F56" s="267"/>
      <c r="G56" s="267"/>
      <c r="L56" s="61" t="s">
        <v>131</v>
      </c>
      <c r="P56" s="61" t="s">
        <v>130</v>
      </c>
      <c r="U56" s="268"/>
      <c r="V56" s="268"/>
      <c r="W56" s="268"/>
      <c r="X56" s="268"/>
      <c r="Y56" s="268"/>
      <c r="Z56" s="268"/>
      <c r="AA56" s="268"/>
      <c r="AB56" s="268"/>
      <c r="AC56" s="268"/>
      <c r="AD56" s="268"/>
      <c r="AE56" s="268"/>
      <c r="AF56" s="268"/>
      <c r="AG56" s="268"/>
      <c r="AH56" s="268"/>
      <c r="AI56" s="268"/>
    </row>
    <row r="57" spans="1:35" x14ac:dyDescent="0.25">
      <c r="A57" s="266"/>
      <c r="B57" s="268"/>
      <c r="C57" s="268"/>
      <c r="D57" s="268"/>
      <c r="E57" s="268"/>
      <c r="F57" s="268"/>
      <c r="G57" s="268"/>
      <c r="L57" s="61" t="s">
        <v>131</v>
      </c>
      <c r="P57" s="61" t="s">
        <v>132</v>
      </c>
      <c r="U57" s="268"/>
      <c r="V57" s="268"/>
      <c r="W57" s="268"/>
      <c r="X57" s="268"/>
      <c r="Y57" s="268"/>
      <c r="Z57" s="268"/>
      <c r="AA57" s="268"/>
      <c r="AB57" s="268"/>
      <c r="AC57" s="268"/>
      <c r="AD57" s="268"/>
      <c r="AE57" s="268"/>
      <c r="AF57" s="268"/>
      <c r="AG57" s="268"/>
      <c r="AH57" s="268"/>
      <c r="AI57" s="268"/>
    </row>
    <row r="58" spans="1:35" x14ac:dyDescent="0.25">
      <c r="A58" s="266"/>
      <c r="B58" s="268"/>
      <c r="C58" s="268"/>
      <c r="D58" s="268"/>
      <c r="E58" s="268"/>
      <c r="F58" s="268"/>
      <c r="G58" s="268"/>
      <c r="L58" s="61" t="s">
        <v>131</v>
      </c>
      <c r="P58" s="61" t="s">
        <v>130</v>
      </c>
      <c r="U58" s="268"/>
      <c r="V58" s="268"/>
      <c r="W58" s="268"/>
      <c r="X58" s="268"/>
      <c r="Y58" s="268"/>
      <c r="Z58" s="268"/>
      <c r="AA58" s="268"/>
      <c r="AB58" s="268"/>
      <c r="AC58" s="268"/>
      <c r="AD58" s="268"/>
      <c r="AE58" s="268"/>
      <c r="AF58" s="268"/>
      <c r="AG58" s="268"/>
      <c r="AH58" s="268"/>
      <c r="AI58" s="268"/>
    </row>
    <row r="59" spans="1:35" x14ac:dyDescent="0.25">
      <c r="A59" s="266"/>
      <c r="B59" s="268"/>
      <c r="C59" s="268"/>
      <c r="D59" s="268"/>
      <c r="E59" s="268"/>
      <c r="F59" s="268"/>
      <c r="G59" s="268"/>
      <c r="P59" s="61" t="s">
        <v>130</v>
      </c>
      <c r="U59" s="268"/>
      <c r="V59" s="268"/>
      <c r="W59" s="268"/>
      <c r="X59" s="268"/>
      <c r="Y59" s="268"/>
      <c r="Z59" s="268"/>
      <c r="AA59" s="268"/>
      <c r="AB59" s="268"/>
      <c r="AC59" s="268"/>
      <c r="AD59" s="268"/>
      <c r="AE59" s="268"/>
      <c r="AF59" s="268"/>
      <c r="AG59" s="268"/>
      <c r="AH59" s="268"/>
      <c r="AI59" s="268"/>
    </row>
    <row r="60" spans="1:35" x14ac:dyDescent="0.25">
      <c r="A60" s="266"/>
      <c r="B60" s="268"/>
      <c r="C60" s="268"/>
      <c r="D60" s="268"/>
      <c r="E60" s="268"/>
      <c r="F60" s="268"/>
      <c r="G60" s="268"/>
      <c r="U60" s="268"/>
      <c r="V60" s="268"/>
      <c r="W60" s="268"/>
      <c r="X60" s="268"/>
      <c r="Y60" s="268"/>
      <c r="Z60" s="268"/>
      <c r="AA60" s="268"/>
      <c r="AB60" s="268"/>
      <c r="AC60" s="268"/>
      <c r="AD60" s="268"/>
      <c r="AE60" s="268"/>
      <c r="AF60" s="268"/>
      <c r="AG60" s="268"/>
      <c r="AH60" s="268"/>
      <c r="AI60" s="268"/>
    </row>
    <row r="61" spans="1:35" x14ac:dyDescent="0.25">
      <c r="A61" s="266"/>
      <c r="B61" s="268"/>
      <c r="C61" s="268"/>
      <c r="D61" s="268"/>
      <c r="E61" s="268"/>
      <c r="F61" s="268"/>
      <c r="G61" s="268"/>
      <c r="U61" s="268"/>
      <c r="V61" s="268"/>
      <c r="W61" s="268"/>
      <c r="X61" s="268"/>
      <c r="Y61" s="268"/>
      <c r="Z61" s="268"/>
      <c r="AA61" s="268"/>
      <c r="AB61" s="268"/>
      <c r="AC61" s="268"/>
      <c r="AD61" s="268"/>
      <c r="AE61" s="268"/>
      <c r="AF61" s="268"/>
      <c r="AG61" s="268"/>
      <c r="AH61" s="268"/>
      <c r="AI61" s="268"/>
    </row>
    <row r="62" spans="1:35" x14ac:dyDescent="0.25">
      <c r="A62" s="266"/>
      <c r="B62" s="268"/>
      <c r="C62" s="268"/>
      <c r="D62" s="268"/>
      <c r="E62" s="268"/>
      <c r="F62" s="268"/>
      <c r="G62" s="268"/>
      <c r="U62" s="268"/>
      <c r="V62" s="268"/>
      <c r="W62" s="268"/>
      <c r="X62" s="268"/>
      <c r="Y62" s="268"/>
      <c r="Z62" s="268"/>
      <c r="AA62" s="268"/>
      <c r="AB62" s="268"/>
      <c r="AC62" s="268"/>
      <c r="AD62" s="268"/>
      <c r="AE62" s="268"/>
      <c r="AF62" s="268"/>
      <c r="AG62" s="268"/>
      <c r="AH62" s="268"/>
      <c r="AI62" s="268"/>
    </row>
    <row r="63" spans="1:35" x14ac:dyDescent="0.25">
      <c r="A63" s="266"/>
      <c r="B63" s="268"/>
      <c r="C63" s="268"/>
      <c r="D63" s="268"/>
      <c r="E63" s="268"/>
      <c r="F63" s="268"/>
      <c r="G63" s="268"/>
      <c r="U63" s="268"/>
      <c r="V63" s="268"/>
      <c r="W63" s="268"/>
      <c r="X63" s="268"/>
      <c r="Y63" s="268"/>
      <c r="Z63" s="268"/>
      <c r="AA63" s="268"/>
      <c r="AB63" s="268"/>
      <c r="AC63" s="268"/>
      <c r="AD63" s="268"/>
      <c r="AE63" s="268"/>
      <c r="AF63" s="268"/>
      <c r="AG63" s="268"/>
      <c r="AH63" s="268"/>
      <c r="AI63" s="268"/>
    </row>
    <row r="64" spans="1:35" x14ac:dyDescent="0.25">
      <c r="A64" s="266"/>
      <c r="B64" s="268"/>
      <c r="C64" s="268"/>
      <c r="D64" s="268"/>
      <c r="E64" s="268"/>
      <c r="F64" s="268"/>
      <c r="G64" s="268"/>
      <c r="U64" s="268"/>
      <c r="V64" s="268"/>
      <c r="W64" s="268"/>
      <c r="X64" s="268"/>
      <c r="Y64" s="268"/>
      <c r="Z64" s="268"/>
      <c r="AA64" s="268"/>
      <c r="AB64" s="268"/>
      <c r="AC64" s="268"/>
      <c r="AD64" s="268"/>
      <c r="AE64" s="268"/>
      <c r="AF64" s="268"/>
      <c r="AG64" s="268"/>
      <c r="AH64" s="268"/>
      <c r="AI64" s="268"/>
    </row>
    <row r="65" spans="1:35" x14ac:dyDescent="0.25">
      <c r="A65" s="266"/>
      <c r="B65" s="268"/>
      <c r="C65" s="268"/>
      <c r="D65" s="268"/>
      <c r="E65" s="268"/>
      <c r="F65" s="268"/>
      <c r="G65" s="268"/>
      <c r="U65" s="268"/>
      <c r="V65" s="268"/>
      <c r="W65" s="268"/>
      <c r="X65" s="268"/>
      <c r="Y65" s="268"/>
      <c r="Z65" s="268"/>
      <c r="AA65" s="268"/>
      <c r="AB65" s="268"/>
      <c r="AC65" s="268"/>
      <c r="AD65" s="268"/>
      <c r="AE65" s="268"/>
      <c r="AF65" s="268"/>
      <c r="AG65" s="268"/>
      <c r="AH65" s="268"/>
      <c r="AI65" s="268"/>
    </row>
    <row r="66" spans="1:35" x14ac:dyDescent="0.25">
      <c r="A66" s="266"/>
      <c r="B66" s="268"/>
      <c r="C66" s="268"/>
      <c r="D66" s="268"/>
      <c r="E66" s="268"/>
      <c r="F66" s="268"/>
      <c r="G66" s="268"/>
      <c r="U66" s="268"/>
      <c r="V66" s="268"/>
      <c r="W66" s="268"/>
      <c r="X66" s="268"/>
      <c r="Y66" s="268"/>
      <c r="Z66" s="268"/>
      <c r="AA66" s="268"/>
      <c r="AB66" s="268"/>
      <c r="AC66" s="268"/>
      <c r="AD66" s="268"/>
      <c r="AE66" s="268"/>
      <c r="AF66" s="268"/>
      <c r="AG66" s="268"/>
      <c r="AH66" s="268"/>
      <c r="AI66" s="268"/>
    </row>
    <row r="67" spans="1:35" x14ac:dyDescent="0.25">
      <c r="A67" s="266"/>
      <c r="B67" s="268"/>
      <c r="C67" s="268"/>
      <c r="D67" s="268"/>
      <c r="E67" s="268"/>
      <c r="F67" s="268"/>
      <c r="G67" s="268"/>
      <c r="U67" s="268"/>
      <c r="V67" s="268"/>
      <c r="W67" s="268"/>
      <c r="X67" s="268"/>
      <c r="Y67" s="268"/>
      <c r="Z67" s="268"/>
      <c r="AA67" s="268"/>
      <c r="AB67" s="268"/>
      <c r="AC67" s="268"/>
      <c r="AD67" s="268"/>
      <c r="AE67" s="268"/>
      <c r="AF67" s="268"/>
      <c r="AG67" s="268"/>
      <c r="AH67" s="268"/>
      <c r="AI67" s="268"/>
    </row>
    <row r="68" spans="1:35" x14ac:dyDescent="0.25">
      <c r="A68" s="266"/>
      <c r="B68" s="268"/>
      <c r="C68" s="268"/>
      <c r="D68" s="268"/>
      <c r="E68" s="268"/>
      <c r="F68" s="268"/>
      <c r="G68" s="268"/>
      <c r="U68" s="268"/>
      <c r="V68" s="268"/>
      <c r="W68" s="268"/>
      <c r="X68" s="268"/>
      <c r="Y68" s="268"/>
      <c r="Z68" s="268"/>
      <c r="AA68" s="268"/>
      <c r="AB68" s="268"/>
      <c r="AC68" s="268"/>
      <c r="AD68" s="268"/>
      <c r="AE68" s="268"/>
      <c r="AF68" s="268"/>
      <c r="AG68" s="268"/>
      <c r="AH68" s="268"/>
      <c r="AI68" s="268"/>
    </row>
    <row r="69" spans="1:35" x14ac:dyDescent="0.25">
      <c r="A69" s="266"/>
      <c r="B69" s="268"/>
      <c r="C69" s="268"/>
      <c r="D69" s="268"/>
      <c r="E69" s="268"/>
      <c r="F69" s="268"/>
      <c r="G69" s="268"/>
      <c r="U69" s="268"/>
      <c r="V69" s="268"/>
      <c r="W69" s="268"/>
      <c r="X69" s="268"/>
      <c r="Y69" s="268"/>
      <c r="Z69" s="268"/>
      <c r="AA69" s="268"/>
      <c r="AB69" s="268"/>
      <c r="AC69" s="268"/>
      <c r="AD69" s="268"/>
      <c r="AE69" s="268"/>
      <c r="AF69" s="268"/>
      <c r="AG69" s="268"/>
      <c r="AH69" s="268"/>
      <c r="AI69" s="268"/>
    </row>
    <row r="70" spans="1:35" x14ac:dyDescent="0.25">
      <c r="A70" s="266"/>
      <c r="B70" s="268"/>
      <c r="C70" s="268"/>
      <c r="D70" s="268"/>
      <c r="E70" s="268"/>
      <c r="F70" s="268"/>
      <c r="G70" s="268"/>
      <c r="U70" s="268"/>
      <c r="V70" s="268"/>
      <c r="W70" s="268"/>
      <c r="X70" s="268"/>
      <c r="Y70" s="268"/>
      <c r="Z70" s="268"/>
      <c r="AA70" s="268"/>
      <c r="AB70" s="268"/>
      <c r="AC70" s="268"/>
      <c r="AD70" s="268"/>
      <c r="AE70" s="268"/>
      <c r="AF70" s="268"/>
      <c r="AG70" s="268"/>
      <c r="AH70" s="268"/>
      <c r="AI70" s="268"/>
    </row>
    <row r="71" spans="1:35" x14ac:dyDescent="0.25">
      <c r="A71" s="266"/>
      <c r="B71" s="268"/>
      <c r="C71" s="268"/>
      <c r="D71" s="268"/>
      <c r="E71" s="268"/>
      <c r="F71" s="268"/>
      <c r="G71" s="268"/>
      <c r="U71" s="268"/>
      <c r="V71" s="268"/>
      <c r="W71" s="268"/>
      <c r="X71" s="268"/>
      <c r="Y71" s="268"/>
      <c r="Z71" s="268"/>
      <c r="AA71" s="268"/>
      <c r="AB71" s="268"/>
      <c r="AC71" s="268"/>
      <c r="AD71" s="268"/>
      <c r="AE71" s="268"/>
      <c r="AF71" s="268"/>
      <c r="AG71" s="268"/>
      <c r="AH71" s="268"/>
      <c r="AI71" s="268"/>
    </row>
    <row r="72" spans="1:35" x14ac:dyDescent="0.25">
      <c r="A72" s="266"/>
      <c r="B72" s="268"/>
      <c r="C72" s="268"/>
      <c r="D72" s="268"/>
      <c r="E72" s="268"/>
      <c r="F72" s="268"/>
      <c r="G72" s="268"/>
      <c r="U72" s="268"/>
      <c r="V72" s="268"/>
      <c r="W72" s="268"/>
      <c r="X72" s="268"/>
      <c r="Y72" s="268"/>
      <c r="Z72" s="268"/>
      <c r="AA72" s="268"/>
      <c r="AB72" s="268"/>
      <c r="AC72" s="268"/>
      <c r="AD72" s="268"/>
      <c r="AE72" s="268"/>
      <c r="AF72" s="268"/>
      <c r="AG72" s="268"/>
      <c r="AH72" s="268"/>
      <c r="AI72" s="268"/>
    </row>
    <row r="73" spans="1:35" x14ac:dyDescent="0.25">
      <c r="A73" s="266"/>
      <c r="B73" s="268"/>
      <c r="C73" s="268"/>
      <c r="D73" s="268"/>
      <c r="E73" s="268"/>
      <c r="F73" s="268"/>
      <c r="G73" s="268"/>
      <c r="U73" s="268"/>
      <c r="V73" s="268"/>
      <c r="W73" s="268"/>
      <c r="X73" s="268"/>
      <c r="Y73" s="268"/>
      <c r="Z73" s="268"/>
      <c r="AA73" s="268"/>
      <c r="AB73" s="268"/>
      <c r="AC73" s="268"/>
      <c r="AD73" s="268"/>
      <c r="AE73" s="268"/>
      <c r="AF73" s="268"/>
      <c r="AG73" s="268"/>
      <c r="AH73" s="268"/>
      <c r="AI73" s="268"/>
    </row>
    <row r="74" spans="1:35" x14ac:dyDescent="0.25">
      <c r="A74" s="266"/>
      <c r="B74" s="268"/>
      <c r="C74" s="268"/>
      <c r="D74" s="268"/>
      <c r="E74" s="268"/>
      <c r="F74" s="268"/>
      <c r="G74" s="268"/>
      <c r="U74" s="268"/>
      <c r="V74" s="268"/>
      <c r="W74" s="268"/>
      <c r="X74" s="268"/>
      <c r="Y74" s="268"/>
      <c r="Z74" s="268"/>
      <c r="AA74" s="268"/>
      <c r="AB74" s="268"/>
      <c r="AC74" s="268"/>
      <c r="AD74" s="268"/>
      <c r="AE74" s="268"/>
      <c r="AF74" s="268"/>
      <c r="AG74" s="268"/>
      <c r="AH74" s="268"/>
      <c r="AI74" s="268"/>
    </row>
    <row r="75" spans="1:35" x14ac:dyDescent="0.25">
      <c r="A75" s="266"/>
      <c r="B75" s="268"/>
      <c r="C75" s="268"/>
      <c r="D75" s="268"/>
      <c r="E75" s="268"/>
      <c r="F75" s="268"/>
      <c r="G75" s="268"/>
      <c r="U75" s="268"/>
      <c r="V75" s="268"/>
      <c r="W75" s="268"/>
      <c r="X75" s="268"/>
      <c r="Y75" s="268"/>
      <c r="Z75" s="268"/>
      <c r="AA75" s="268"/>
      <c r="AB75" s="268"/>
      <c r="AC75" s="268"/>
      <c r="AD75" s="268"/>
      <c r="AE75" s="268"/>
      <c r="AF75" s="268"/>
      <c r="AG75" s="268"/>
      <c r="AH75" s="268"/>
      <c r="AI75" s="268"/>
    </row>
    <row r="76" spans="1:35" x14ac:dyDescent="0.25">
      <c r="A76" s="266"/>
      <c r="B76" s="268"/>
      <c r="C76" s="268"/>
      <c r="D76" s="268"/>
      <c r="E76" s="268"/>
      <c r="F76" s="268"/>
      <c r="G76" s="268"/>
      <c r="U76" s="268"/>
      <c r="V76" s="268"/>
      <c r="W76" s="268"/>
      <c r="X76" s="268"/>
      <c r="Y76" s="268"/>
      <c r="Z76" s="268"/>
      <c r="AA76" s="268"/>
      <c r="AB76" s="268"/>
      <c r="AC76" s="268"/>
      <c r="AD76" s="268"/>
      <c r="AE76" s="268"/>
      <c r="AF76" s="268"/>
      <c r="AG76" s="268"/>
      <c r="AH76" s="268"/>
      <c r="AI76" s="268"/>
    </row>
    <row r="77" spans="1:35" x14ac:dyDescent="0.25">
      <c r="A77" s="266"/>
      <c r="B77" s="268"/>
      <c r="C77" s="268"/>
      <c r="D77" s="268"/>
      <c r="E77" s="268"/>
      <c r="F77" s="268"/>
      <c r="G77" s="268"/>
      <c r="U77" s="268"/>
      <c r="V77" s="268"/>
      <c r="W77" s="268"/>
      <c r="X77" s="268"/>
      <c r="Y77" s="268"/>
      <c r="Z77" s="268"/>
      <c r="AA77" s="268"/>
      <c r="AB77" s="268"/>
      <c r="AC77" s="268"/>
      <c r="AD77" s="268"/>
      <c r="AE77" s="268"/>
      <c r="AF77" s="268"/>
      <c r="AG77" s="268"/>
      <c r="AH77" s="268"/>
      <c r="AI77" s="268"/>
    </row>
    <row r="78" spans="1:35" x14ac:dyDescent="0.25">
      <c r="A78" s="266"/>
      <c r="B78" s="268"/>
      <c r="C78" s="268"/>
      <c r="D78" s="268"/>
      <c r="E78" s="268"/>
      <c r="F78" s="268"/>
      <c r="G78" s="268"/>
      <c r="U78" s="268"/>
      <c r="V78" s="268"/>
      <c r="W78" s="268"/>
      <c r="X78" s="268"/>
      <c r="Y78" s="268"/>
      <c r="Z78" s="268"/>
      <c r="AA78" s="268"/>
      <c r="AB78" s="268"/>
      <c r="AC78" s="268"/>
      <c r="AD78" s="268"/>
      <c r="AE78" s="268"/>
      <c r="AF78" s="268"/>
      <c r="AG78" s="268"/>
      <c r="AH78" s="268"/>
      <c r="AI78" s="268"/>
    </row>
    <row r="79" spans="1:35" x14ac:dyDescent="0.25">
      <c r="A79" s="266"/>
      <c r="B79" s="268"/>
      <c r="C79" s="268"/>
      <c r="D79" s="268"/>
      <c r="E79" s="268"/>
      <c r="F79" s="268"/>
      <c r="G79" s="268"/>
      <c r="U79" s="268"/>
      <c r="V79" s="268"/>
      <c r="W79" s="268"/>
      <c r="X79" s="268"/>
      <c r="Y79" s="268"/>
      <c r="Z79" s="268"/>
      <c r="AA79" s="268"/>
      <c r="AB79" s="268"/>
      <c r="AC79" s="268"/>
      <c r="AD79" s="268"/>
      <c r="AE79" s="268"/>
      <c r="AF79" s="268"/>
      <c r="AG79" s="268"/>
      <c r="AH79" s="268"/>
      <c r="AI79" s="268"/>
    </row>
    <row r="80" spans="1:35" x14ac:dyDescent="0.25">
      <c r="A80" s="266"/>
      <c r="B80" s="268"/>
      <c r="C80" s="268"/>
      <c r="D80" s="268"/>
      <c r="E80" s="268"/>
      <c r="F80" s="268"/>
      <c r="G80" s="268"/>
      <c r="U80" s="268"/>
      <c r="V80" s="268"/>
      <c r="W80" s="268"/>
      <c r="X80" s="268"/>
      <c r="Y80" s="268"/>
      <c r="Z80" s="268"/>
      <c r="AA80" s="268"/>
      <c r="AB80" s="268"/>
      <c r="AC80" s="268"/>
      <c r="AD80" s="268"/>
      <c r="AE80" s="268"/>
      <c r="AF80" s="268"/>
      <c r="AG80" s="268"/>
      <c r="AH80" s="268"/>
      <c r="AI80" s="268"/>
    </row>
    <row r="81" spans="1:35" x14ac:dyDescent="0.25">
      <c r="A81" s="266"/>
      <c r="B81" s="268"/>
      <c r="C81" s="268"/>
      <c r="D81" s="268"/>
      <c r="E81" s="268"/>
      <c r="F81" s="268"/>
      <c r="G81" s="268"/>
      <c r="U81" s="268"/>
      <c r="V81" s="268"/>
      <c r="W81" s="268"/>
      <c r="X81" s="268"/>
      <c r="Y81" s="268"/>
      <c r="Z81" s="268"/>
      <c r="AA81" s="268"/>
      <c r="AB81" s="268"/>
      <c r="AC81" s="268"/>
      <c r="AD81" s="268"/>
      <c r="AE81" s="268"/>
      <c r="AF81" s="268"/>
      <c r="AG81" s="268"/>
      <c r="AH81" s="268"/>
      <c r="AI81" s="268"/>
    </row>
    <row r="82" spans="1:35" x14ac:dyDescent="0.25">
      <c r="A82" s="266"/>
      <c r="B82" s="268"/>
      <c r="C82" s="268"/>
      <c r="D82" s="268"/>
      <c r="E82" s="268"/>
      <c r="F82" s="268"/>
      <c r="G82" s="268"/>
      <c r="U82" s="268"/>
      <c r="V82" s="268"/>
      <c r="W82" s="268"/>
      <c r="X82" s="268"/>
      <c r="Y82" s="268"/>
      <c r="Z82" s="268"/>
      <c r="AA82" s="268"/>
      <c r="AB82" s="268"/>
      <c r="AC82" s="268"/>
      <c r="AD82" s="268"/>
      <c r="AE82" s="268"/>
      <c r="AF82" s="268"/>
      <c r="AG82" s="268"/>
      <c r="AH82" s="268"/>
      <c r="AI82" s="268"/>
    </row>
    <row r="83" spans="1:35" x14ac:dyDescent="0.25">
      <c r="A83" s="266"/>
      <c r="B83" s="268"/>
      <c r="C83" s="268"/>
      <c r="D83" s="268"/>
      <c r="E83" s="268"/>
      <c r="F83" s="268"/>
      <c r="G83" s="268"/>
      <c r="U83" s="268"/>
      <c r="V83" s="268"/>
      <c r="W83" s="268"/>
      <c r="X83" s="268"/>
      <c r="Y83" s="268"/>
      <c r="Z83" s="268"/>
      <c r="AA83" s="268"/>
      <c r="AB83" s="268"/>
      <c r="AC83" s="268"/>
      <c r="AD83" s="268"/>
      <c r="AE83" s="268"/>
      <c r="AF83" s="268"/>
      <c r="AG83" s="268"/>
      <c r="AH83" s="268"/>
      <c r="AI83" s="268"/>
    </row>
    <row r="84" spans="1:35" x14ac:dyDescent="0.25">
      <c r="A84" s="266"/>
      <c r="B84" s="268"/>
      <c r="C84" s="268"/>
      <c r="D84" s="268"/>
      <c r="E84" s="268"/>
      <c r="F84" s="268"/>
      <c r="G84" s="268"/>
      <c r="U84" s="268"/>
      <c r="V84" s="268"/>
      <c r="W84" s="268"/>
      <c r="X84" s="268"/>
      <c r="Y84" s="268"/>
      <c r="Z84" s="268"/>
      <c r="AA84" s="268"/>
      <c r="AB84" s="268"/>
      <c r="AC84" s="268"/>
      <c r="AD84" s="268"/>
      <c r="AE84" s="268"/>
      <c r="AF84" s="268"/>
      <c r="AG84" s="268"/>
      <c r="AH84" s="268"/>
      <c r="AI84" s="268"/>
    </row>
    <row r="85" spans="1:35" x14ac:dyDescent="0.25">
      <c r="A85" s="266"/>
      <c r="B85" s="268"/>
      <c r="C85" s="268"/>
      <c r="D85" s="268"/>
      <c r="E85" s="268"/>
      <c r="F85" s="268"/>
      <c r="G85" s="268"/>
      <c r="U85" s="268"/>
      <c r="V85" s="268"/>
      <c r="W85" s="268"/>
      <c r="X85" s="268"/>
      <c r="Y85" s="268"/>
      <c r="Z85" s="268"/>
      <c r="AA85" s="268"/>
      <c r="AB85" s="268"/>
      <c r="AC85" s="268"/>
      <c r="AD85" s="268"/>
      <c r="AE85" s="268"/>
      <c r="AF85" s="268"/>
      <c r="AG85" s="268"/>
      <c r="AH85" s="268"/>
      <c r="AI85" s="268"/>
    </row>
    <row r="86" spans="1:35" x14ac:dyDescent="0.25">
      <c r="A86" s="266"/>
      <c r="B86" s="268"/>
      <c r="C86" s="268"/>
      <c r="D86" s="268"/>
      <c r="E86" s="268"/>
      <c r="F86" s="268"/>
      <c r="G86" s="268"/>
      <c r="U86" s="268"/>
      <c r="V86" s="268"/>
      <c r="W86" s="268"/>
      <c r="X86" s="268"/>
      <c r="Y86" s="268"/>
      <c r="Z86" s="268"/>
      <c r="AA86" s="268"/>
      <c r="AB86" s="268"/>
      <c r="AC86" s="268"/>
      <c r="AD86" s="268"/>
      <c r="AE86" s="268"/>
      <c r="AF86" s="268"/>
      <c r="AG86" s="268"/>
      <c r="AH86" s="268"/>
      <c r="AI86" s="268"/>
    </row>
    <row r="87" spans="1:35" x14ac:dyDescent="0.25">
      <c r="A87" s="266"/>
      <c r="B87" s="268"/>
      <c r="C87" s="268"/>
      <c r="D87" s="268"/>
      <c r="E87" s="268"/>
      <c r="F87" s="268"/>
      <c r="G87" s="268"/>
      <c r="U87" s="268"/>
      <c r="V87" s="268"/>
      <c r="W87" s="268"/>
      <c r="X87" s="268"/>
      <c r="Y87" s="268"/>
      <c r="Z87" s="268"/>
      <c r="AA87" s="268"/>
      <c r="AB87" s="268"/>
      <c r="AC87" s="268"/>
      <c r="AD87" s="268"/>
      <c r="AE87" s="268"/>
      <c r="AF87" s="268"/>
      <c r="AG87" s="268"/>
      <c r="AH87" s="268"/>
      <c r="AI87" s="268"/>
    </row>
    <row r="88" spans="1:35" x14ac:dyDescent="0.25">
      <c r="A88" s="266"/>
      <c r="B88" s="268"/>
      <c r="C88" s="268"/>
      <c r="D88" s="268"/>
      <c r="E88" s="268"/>
      <c r="F88" s="268"/>
      <c r="G88" s="268"/>
      <c r="U88" s="268"/>
      <c r="V88" s="268"/>
      <c r="W88" s="268"/>
      <c r="X88" s="268"/>
      <c r="Y88" s="268"/>
      <c r="Z88" s="268"/>
      <c r="AA88" s="268"/>
      <c r="AB88" s="268"/>
      <c r="AC88" s="268"/>
      <c r="AD88" s="268"/>
      <c r="AE88" s="268"/>
      <c r="AF88" s="268"/>
      <c r="AG88" s="268"/>
      <c r="AH88" s="268"/>
      <c r="AI88" s="268"/>
    </row>
    <row r="89" spans="1:35" x14ac:dyDescent="0.25">
      <c r="A89" s="266"/>
      <c r="B89" s="268"/>
      <c r="C89" s="268"/>
      <c r="D89" s="268"/>
      <c r="E89" s="268"/>
      <c r="F89" s="268"/>
      <c r="G89" s="268"/>
      <c r="U89" s="268"/>
      <c r="V89" s="268"/>
      <c r="W89" s="268"/>
      <c r="X89" s="268"/>
      <c r="Y89" s="268"/>
      <c r="Z89" s="268"/>
      <c r="AA89" s="268"/>
      <c r="AB89" s="268"/>
      <c r="AC89" s="268"/>
      <c r="AD89" s="268"/>
      <c r="AE89" s="268"/>
      <c r="AF89" s="268"/>
      <c r="AG89" s="268"/>
      <c r="AH89" s="268"/>
      <c r="AI89" s="268"/>
    </row>
    <row r="90" spans="1:35" x14ac:dyDescent="0.25">
      <c r="A90" s="266"/>
      <c r="B90" s="268"/>
      <c r="C90" s="268"/>
      <c r="D90" s="268"/>
      <c r="E90" s="268"/>
      <c r="F90" s="268"/>
      <c r="G90" s="268"/>
      <c r="U90" s="268"/>
      <c r="V90" s="268"/>
      <c r="W90" s="268"/>
      <c r="X90" s="268"/>
      <c r="Y90" s="268"/>
      <c r="Z90" s="268"/>
      <c r="AA90" s="268"/>
      <c r="AB90" s="268"/>
      <c r="AC90" s="268"/>
      <c r="AD90" s="268"/>
      <c r="AE90" s="268"/>
      <c r="AF90" s="268"/>
      <c r="AG90" s="268"/>
      <c r="AH90" s="268"/>
      <c r="AI90" s="268"/>
    </row>
    <row r="91" spans="1:35" x14ac:dyDescent="0.25">
      <c r="A91" s="266"/>
      <c r="B91" s="268"/>
      <c r="C91" s="268"/>
      <c r="D91" s="268"/>
      <c r="E91" s="268"/>
      <c r="F91" s="268"/>
      <c r="G91" s="268"/>
      <c r="U91" s="268"/>
      <c r="V91" s="268"/>
      <c r="W91" s="268"/>
      <c r="X91" s="268"/>
      <c r="Y91" s="268"/>
      <c r="Z91" s="268"/>
      <c r="AA91" s="268"/>
      <c r="AB91" s="268"/>
      <c r="AC91" s="268"/>
      <c r="AD91" s="268"/>
      <c r="AE91" s="268"/>
      <c r="AF91" s="268"/>
      <c r="AG91" s="268"/>
      <c r="AH91" s="268"/>
      <c r="AI91" s="268"/>
    </row>
    <row r="92" spans="1:35" x14ac:dyDescent="0.25">
      <c r="A92" s="266"/>
      <c r="B92" s="268"/>
      <c r="C92" s="268"/>
      <c r="D92" s="268"/>
      <c r="E92" s="268"/>
      <c r="F92" s="268"/>
      <c r="G92" s="268"/>
      <c r="U92" s="268"/>
      <c r="V92" s="268"/>
      <c r="W92" s="268"/>
      <c r="X92" s="268"/>
      <c r="Y92" s="268"/>
      <c r="Z92" s="268"/>
      <c r="AA92" s="268"/>
      <c r="AB92" s="268"/>
      <c r="AC92" s="268"/>
      <c r="AD92" s="268"/>
      <c r="AE92" s="268"/>
      <c r="AF92" s="268"/>
      <c r="AG92" s="268"/>
      <c r="AH92" s="268"/>
      <c r="AI92" s="268"/>
    </row>
    <row r="93" spans="1:35" x14ac:dyDescent="0.25">
      <c r="A93" s="266"/>
      <c r="B93" s="268"/>
      <c r="C93" s="268"/>
      <c r="D93" s="268"/>
      <c r="E93" s="268"/>
      <c r="F93" s="268"/>
      <c r="G93" s="268"/>
      <c r="U93" s="268"/>
      <c r="V93" s="268"/>
      <c r="W93" s="268"/>
      <c r="X93" s="268"/>
      <c r="Y93" s="268"/>
      <c r="Z93" s="268"/>
      <c r="AA93" s="268"/>
      <c r="AB93" s="268"/>
      <c r="AC93" s="268"/>
      <c r="AD93" s="268"/>
      <c r="AE93" s="268"/>
      <c r="AF93" s="268"/>
      <c r="AG93" s="268"/>
      <c r="AH93" s="268"/>
      <c r="AI93" s="268"/>
    </row>
    <row r="94" spans="1:35" x14ac:dyDescent="0.25">
      <c r="A94" s="266"/>
      <c r="B94" s="268"/>
      <c r="C94" s="268"/>
      <c r="D94" s="268"/>
      <c r="E94" s="268"/>
      <c r="F94" s="268"/>
      <c r="G94" s="268"/>
      <c r="U94" s="268"/>
      <c r="V94" s="268"/>
      <c r="W94" s="268"/>
      <c r="X94" s="268"/>
      <c r="Y94" s="268"/>
      <c r="Z94" s="268"/>
      <c r="AA94" s="268"/>
      <c r="AB94" s="268"/>
      <c r="AC94" s="268"/>
      <c r="AD94" s="268"/>
      <c r="AE94" s="268"/>
      <c r="AF94" s="268"/>
      <c r="AG94" s="268"/>
      <c r="AH94" s="268"/>
      <c r="AI94" s="268"/>
    </row>
    <row r="95" spans="1:35" x14ac:dyDescent="0.25">
      <c r="A95" s="266"/>
      <c r="B95" s="268"/>
      <c r="C95" s="268"/>
      <c r="D95" s="268"/>
      <c r="E95" s="268"/>
      <c r="F95" s="268"/>
      <c r="G95" s="268"/>
      <c r="U95" s="268"/>
      <c r="V95" s="268"/>
      <c r="W95" s="268"/>
      <c r="X95" s="268"/>
      <c r="Y95" s="268"/>
      <c r="Z95" s="268"/>
      <c r="AA95" s="268"/>
      <c r="AB95" s="268"/>
      <c r="AC95" s="268"/>
      <c r="AD95" s="268"/>
      <c r="AE95" s="268"/>
      <c r="AF95" s="268"/>
      <c r="AG95" s="268"/>
      <c r="AH95" s="268"/>
      <c r="AI95" s="268"/>
    </row>
    <row r="96" spans="1:35" x14ac:dyDescent="0.25">
      <c r="B96" s="268"/>
      <c r="C96" s="268"/>
      <c r="D96" s="268"/>
      <c r="E96" s="268"/>
      <c r="F96" s="268"/>
      <c r="G96" s="268"/>
      <c r="U96" s="268"/>
      <c r="V96" s="268"/>
      <c r="W96" s="268"/>
      <c r="X96" s="268"/>
      <c r="Y96" s="268"/>
      <c r="Z96" s="268"/>
      <c r="AA96" s="268"/>
      <c r="AB96" s="268"/>
      <c r="AC96" s="268"/>
      <c r="AD96" s="268"/>
      <c r="AE96" s="268"/>
      <c r="AF96" s="268"/>
      <c r="AG96" s="268"/>
      <c r="AH96" s="268"/>
      <c r="AI96" s="268"/>
    </row>
    <row r="97" spans="21:35" x14ac:dyDescent="0.25">
      <c r="U97" s="268"/>
      <c r="V97" s="268"/>
      <c r="W97" s="268"/>
      <c r="X97" s="268"/>
      <c r="Y97" s="268"/>
      <c r="Z97" s="268"/>
      <c r="AA97" s="268"/>
      <c r="AB97" s="268"/>
      <c r="AC97" s="268"/>
      <c r="AD97" s="268"/>
      <c r="AE97" s="268"/>
      <c r="AF97" s="268"/>
      <c r="AG97" s="268"/>
      <c r="AH97" s="268"/>
      <c r="AI97" s="268"/>
    </row>
    <row r="98" spans="21:35" x14ac:dyDescent="0.25">
      <c r="U98" s="268"/>
      <c r="V98" s="268"/>
      <c r="W98" s="268"/>
      <c r="X98" s="268"/>
      <c r="Y98" s="268"/>
      <c r="Z98" s="268"/>
      <c r="AA98" s="268"/>
      <c r="AB98" s="268"/>
      <c r="AC98" s="268"/>
      <c r="AD98" s="268"/>
      <c r="AE98" s="268"/>
      <c r="AF98" s="268"/>
      <c r="AG98" s="268"/>
      <c r="AH98" s="268"/>
      <c r="AI98" s="268"/>
    </row>
  </sheetData>
  <sheetProtection algorithmName="SHA-512" hashValue="W1DuunCVAy1CM8bGM3sXRrxOLkvDpnPgJQBNtG7lZfxmB/CouDt8XryFlj0theJcd6gKM9cZHs1/WEomoxURMQ==" saltValue="sU2CQs2nnmNc2cjHfDE4Fw==" spinCount="100000" sheet="1" objects="1" scenarios="1"/>
  <mergeCells count="38">
    <mergeCell ref="B52:G52"/>
    <mergeCell ref="D2:G2"/>
    <mergeCell ref="B3:D3"/>
    <mergeCell ref="B4:D4"/>
    <mergeCell ref="B1:C2"/>
    <mergeCell ref="B17:C17"/>
    <mergeCell ref="F17:G17"/>
    <mergeCell ref="B18:C18"/>
    <mergeCell ref="F18:G18"/>
    <mergeCell ref="B43:G43"/>
    <mergeCell ref="B49:D49"/>
    <mergeCell ref="B50:G50"/>
    <mergeCell ref="F15:G15"/>
    <mergeCell ref="B45:G45"/>
    <mergeCell ref="B46:G46"/>
    <mergeCell ref="B5:D5"/>
    <mergeCell ref="F14:G14"/>
    <mergeCell ref="B12:B15"/>
    <mergeCell ref="B7:C7"/>
    <mergeCell ref="B8:C8"/>
    <mergeCell ref="B10:C10"/>
    <mergeCell ref="C9:D9"/>
    <mergeCell ref="B44:C44"/>
    <mergeCell ref="F4:G8"/>
    <mergeCell ref="A1:A95"/>
    <mergeCell ref="B56:G96"/>
    <mergeCell ref="U1:AI98"/>
    <mergeCell ref="B47:D47"/>
    <mergeCell ref="E47:G47"/>
    <mergeCell ref="B48:D48"/>
    <mergeCell ref="E48:G48"/>
    <mergeCell ref="E16:F16"/>
    <mergeCell ref="B51:G51"/>
    <mergeCell ref="B53:G53"/>
    <mergeCell ref="B54:G54"/>
    <mergeCell ref="B55:G55"/>
    <mergeCell ref="F12:G12"/>
    <mergeCell ref="F13:G13"/>
  </mergeCells>
  <conditionalFormatting sqref="B45:G45">
    <cfRule type="containsText" dxfId="2" priority="1" operator="containsText" text="Εκκρεμεί επιστροφή Εγγυήσεως">
      <formula>NOT(ISERROR(SEARCH("Εκκρεμεί επιστροφή Εγγυήσεως",B45)))</formula>
    </cfRule>
  </conditionalFormatting>
  <conditionalFormatting sqref="D6:D8">
    <cfRule type="containsText" dxfId="1" priority="4" operator="containsText" text="Τιμολόγιο">
      <formula>NOT(ISERROR(SEARCH("Τιμολόγιο",D6)))</formula>
    </cfRule>
  </conditionalFormatting>
  <conditionalFormatting sqref="F21:F32 F34:F39">
    <cfRule type="containsText" dxfId="0" priority="6" operator="containsText" text="FALSE">
      <formula>NOT(ISERROR(SEARCH("FALSE",F21)))</formula>
    </cfRule>
  </conditionalFormatting>
  <dataValidations count="8">
    <dataValidation type="list" allowBlank="1" showInputMessage="1" showErrorMessage="1" sqref="C22" xr:uid="{83128E45-8BFD-40E6-8711-37D5D3F3D798}">
      <formula1>$T$21</formula1>
    </dataValidation>
    <dataValidation type="list" allowBlank="1" showInputMessage="1" showErrorMessage="1" sqref="D22" xr:uid="{DCB921C6-8A7D-4321-835C-24B45B969364}">
      <formula1>$S$21</formula1>
    </dataValidation>
    <dataValidation type="list" allowBlank="1" showInputMessage="1" showErrorMessage="1" sqref="C21" xr:uid="{D1F7B853-B486-4578-992C-A3F32827E58F}">
      <formula1>$R$21:$R$22</formula1>
    </dataValidation>
    <dataValidation type="list" allowBlank="1" showInputMessage="1" showErrorMessage="1" sqref="E18" xr:uid="{12D246A3-404B-4F2B-B306-7F4755A83A8D}">
      <formula1>$Q$21:$Q$22</formula1>
    </dataValidation>
    <dataValidation type="list" allowBlank="1" showInputMessage="1" showErrorMessage="1" sqref="Q21:Q22" xr:uid="{5229439A-783A-48E4-B34E-883892B50FF2}">
      <formula1>$Q$21:$Q$23</formula1>
    </dataValidation>
    <dataValidation type="list" allowBlank="1" showInputMessage="1" showErrorMessage="1" sqref="D21" xr:uid="{17D01357-6C1D-4E8E-AA18-6F804ABB795D}">
      <formula1>$L$21:$L$26</formula1>
    </dataValidation>
    <dataValidation type="list" allowBlank="1" showInputMessage="1" showErrorMessage="1" sqref="B18:C18 B21 B23:B39" xr:uid="{0BFDC3CD-EF03-4203-B3AE-E09E2C0AEFDF}">
      <formula1>$N$21:$N$24</formula1>
    </dataValidation>
    <dataValidation allowBlank="1" showInputMessage="1" showErrorMessage="1" prompt="Δημιουργήστε μια απόδειξη πωλήσεων σε αυτό το φύλλο εργασίας. Σε διάφορα κελιά σε αυτήν τη στήλη βρίσκονται χρήσιμες οδηγίες για τον τρόπο χρήσης αυτού του φύλλου εργασίας. Πατήστε το βέλος προς τα κάτω για να ξεκινήσετε." sqref="A1" xr:uid="{39E66196-A849-4A37-860C-F6DC3E5E124D}"/>
  </dataValidations>
  <hyperlinks>
    <hyperlink ref="B6:D6" r:id="rId1" display="tel:2104005060" xr:uid="{B5B4B231-099E-4256-83D6-29F42DF1D542}"/>
    <hyperlink ref="B8:C8" r:id="rId2" display="Web: www.harbortech.gr" xr:uid="{C9B5213E-F93A-4961-955E-1062278CCA4F}"/>
    <hyperlink ref="B7:C7" r:id="rId3" display="E-mail: sales@harbortech.gr" xr:uid="{32003C08-56B2-41FD-AA5F-E530D2CEB8B7}"/>
    <hyperlink ref="F4:G8" r:id="rId4" display="https://hihello.me/hi/harbortech-beauty-and-gadgets" xr:uid="{D040BAD4-5189-424C-90F3-373704BA1953}"/>
    <hyperlink ref="B1:C2" r:id="rId5" display="https://www.harbortech.gr/" xr:uid="{88BB480B-D7B0-4593-AA81-22D4690E7E74}"/>
  </hyperlinks>
  <printOptions horizontalCentered="1"/>
  <pageMargins left="0.12" right="0.12" top="0.14000000000000001" bottom="0.12" header="0.12" footer="0.14000000000000001"/>
  <pageSetup paperSize="9" scale="80" fitToHeight="0" orientation="portrait" r:id="rId6"/>
  <headerFooter alignWithMargins="0"/>
  <ignoredErrors>
    <ignoredError sqref="D12:D15" unlockedFormula="1"/>
  </ignoredErrors>
  <tableParts count="1">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3</vt:i4>
      </vt:variant>
      <vt:variant>
        <vt:lpstr>Καθορισμένες περιοχές</vt:lpstr>
      </vt:variant>
      <vt:variant>
        <vt:i4>4</vt:i4>
      </vt:variant>
    </vt:vector>
  </HeadingPairs>
  <TitlesOfParts>
    <vt:vector size="7" baseType="lpstr">
      <vt:lpstr>Υπολογισμός</vt:lpstr>
      <vt:lpstr>Συμφωνητικό Ενοικίασης</vt:lpstr>
      <vt:lpstr>Απόδειξη είσπραξης εγγύησης</vt:lpstr>
      <vt:lpstr>'Συμφωνητικό Ενοικίασης'!_Hlk169701350</vt:lpstr>
      <vt:lpstr>'Απόδειξη είσπραξης εγγύησης'!Print_Area</vt:lpstr>
      <vt:lpstr>'Συμφωνητικό Ενοικίασης'!Print_Area</vt:lpstr>
      <vt:lpstr>Υπολογισμός!Print_Area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Σπύρος Συρμακέζης</dc:creator>
  <cp:lastModifiedBy>Σπύρος Συρμακέζης</cp:lastModifiedBy>
  <cp:lastPrinted>2024-11-20T15:34:09Z</cp:lastPrinted>
  <dcterms:created xsi:type="dcterms:W3CDTF">2024-09-03T07:57:00Z</dcterms:created>
  <dcterms:modified xsi:type="dcterms:W3CDTF">2024-11-21T09:32:11Z</dcterms:modified>
</cp:coreProperties>
</file>