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echn\Desktop\"/>
    </mc:Choice>
  </mc:AlternateContent>
  <xr:revisionPtr revIDLastSave="0" documentId="13_ncr:1_{AB6CF6BC-267B-4A60-9339-4350707C1CAE}" xr6:coauthVersionLast="47" xr6:coauthVersionMax="47" xr10:uidLastSave="{00000000-0000-0000-0000-000000000000}"/>
  <workbookProtection workbookAlgorithmName="SHA-512" workbookHashValue="3nkqof6dzinCcbZ1UMecUElPVnXbSDmUUZLqb+n9VmpQ2YwxTirzgQcYgPJ0nxIIIGOMLRKI5AzPDfWIWCKRZQ==" workbookSaltValue="vtSsdso4b10XEnMd/oVHBw==" workbookSpinCount="100000" lockStructure="1"/>
  <bookViews>
    <workbookView xWindow="-120" yWindow="-120" windowWidth="29040" windowHeight="15720" tabRatio="751" xr2:uid="{2451D563-699E-4524-A0BB-0E43300D710C}"/>
  </bookViews>
  <sheets>
    <sheet name="Υπολογισμός" sheetId="1" r:id="rId1"/>
    <sheet name="Συμφωνητικό Ενοικίασης" sheetId="3" r:id="rId2"/>
    <sheet name="Απόδειξη είσπραξης εγγύησης" sheetId="5" state="hidden" r:id="rId3"/>
  </sheets>
  <externalReferences>
    <externalReference r:id="rId4"/>
    <externalReference r:id="rId5"/>
    <externalReference r:id="rId6"/>
  </externalReferences>
  <definedNames>
    <definedName name="_Hlk168050086" localSheetId="1">'Συμφωνητικό Ενοικίασης'!#REF!</definedName>
    <definedName name="_Hlk169701350" localSheetId="1">'Συμφωνητικό Ενοικίασης'!$B$22</definedName>
    <definedName name="_Hlk169791118" localSheetId="1">'Συμφωνητικό Ενοικίασης'!#REF!</definedName>
    <definedName name="CountryList">[1]UniqueList!$A$2:$A$9</definedName>
    <definedName name="employee_pic">_xlfn.XLOOKUP(#REF!,#REF!,#REF!,#REF!,2)</definedName>
    <definedName name="employee_to_show">_xlfn.XLOOKUP(#REF!,#REF!,#REF!,,2)</definedName>
    <definedName name="_xlnm.Print_Area" localSheetId="2">'Απόδειξη είσπραξης εγγύησης'!$B$1:$G$55</definedName>
    <definedName name="_xlnm.Print_Area" localSheetId="1">'Συμφωνητικό Ενοικίασης'!$B$1:$F$59</definedName>
    <definedName name="_xlnm.Print_Area" localSheetId="0">Υπολογισμός!$B$1:$F$90</definedName>
    <definedName name="team_pics">IF(#REF!="",#REF!,_xlfn.XLOOKUP(#REF!,#REF!,#REF!):_xlfn.XLOOKUP(#REF!,#REF!,#REF!,,,-1))</definedName>
    <definedName name="Α">_xlfn.XLOOKUP(#REF!,#REF!,#REF!,#REF!,2)</definedName>
    <definedName name="ΑναζήτησηΠελάτη">#REF!</definedName>
    <definedName name="Αρ_Τιμολογίου">[2]!ΚύριαΤιμολόγια[ΠΕΛΑΤΗΣ]</definedName>
    <definedName name="επωνυμία_εταιρείας">'[3]ΠΡΟΣΦΟΡΑ ΑΤΟΜΙΚΗ'!#REF!</definedName>
    <definedName name="ΕπωνυμίαΕταιρείας">'[2]Καρτέλα Πελάτη'!$A$1</definedName>
    <definedName name="ΛεπτομέρειεςΑρ.Τιμολογίου">"ΣτοιχείαΤιμολογίου[Αρ Τιμολογίου]"</definedName>
    <definedName name="τιμολόγιοrng">'[2]Καρτέλα Πελάτη'!$C$5</definedName>
    <definedName name="Τίτλος1">[2]!ΛίσταΕκκρεμοτήτων[[#Headers],[Προτεραιότητα ]]</definedName>
    <definedName name="ΤίτλοςΣτήλης1">[3]!ΑπλόΤιμολόγιο[[#Headers],[Α/Α]]</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 l="1" a="1"/>
  <c r="E45" i="1" s="1"/>
  <c r="E22" i="1"/>
  <c r="D26" i="1"/>
  <c r="D22" i="1"/>
  <c r="E56" i="1"/>
  <c r="E55" i="1"/>
  <c r="E54" i="1"/>
  <c r="E53" i="1"/>
  <c r="E52" i="1"/>
  <c r="E51" i="1"/>
  <c r="D44" i="5"/>
  <c r="E26" i="1"/>
  <c r="C45" i="1"/>
  <c r="C42" i="1"/>
  <c r="C19" i="1"/>
  <c r="C16" i="1"/>
  <c r="C13" i="1"/>
  <c r="C10" i="1"/>
  <c r="C7" i="1"/>
  <c r="C4" i="1"/>
  <c r="C30" i="1"/>
  <c r="D30" i="1"/>
  <c r="F34" i="1" s="1"/>
  <c r="C31" i="1"/>
  <c r="D31" i="1"/>
  <c r="G44" i="5" s="1"/>
  <c r="C32" i="1"/>
  <c r="D32" i="1"/>
  <c r="C35" i="1"/>
  <c r="C37" i="1" l="1"/>
  <c r="C36" i="1" s="1" a="1"/>
  <c r="C36" i="1" s="1"/>
  <c r="E30" i="1" s="1"/>
  <c r="E27" i="1"/>
  <c r="D24" i="3"/>
  <c r="D26" i="3"/>
  <c r="B18" i="5" s="1"/>
  <c r="B21" i="5" s="1"/>
  <c r="B22" i="5"/>
  <c r="D12" i="5"/>
  <c r="F13" i="5"/>
  <c r="F12" i="5"/>
  <c r="D15" i="5"/>
  <c r="D14" i="5"/>
  <c r="D13" i="5"/>
  <c r="G22" i="5"/>
  <c r="G41" i="5" s="1"/>
  <c r="G23" i="5"/>
  <c r="G24" i="5"/>
  <c r="G25" i="5"/>
  <c r="G26" i="5"/>
  <c r="G27" i="5"/>
  <c r="G28" i="5"/>
  <c r="G29" i="5"/>
  <c r="G30" i="5"/>
  <c r="G31" i="5"/>
  <c r="G32" i="5"/>
  <c r="G33" i="5"/>
  <c r="G34" i="5"/>
  <c r="G35" i="5"/>
  <c r="G36" i="5"/>
  <c r="G37" i="5"/>
  <c r="G38" i="5"/>
  <c r="G39" i="5"/>
  <c r="B46" i="5"/>
  <c r="B16" i="3" l="1"/>
  <c r="B14" i="3"/>
  <c r="B12" i="3"/>
  <c r="D6" i="3"/>
  <c r="J56" i="1"/>
  <c r="F20" i="3"/>
  <c r="F19" i="3"/>
  <c r="D20" i="3"/>
  <c r="D19" i="3"/>
  <c r="F18" i="3"/>
  <c r="D18" i="3"/>
  <c r="B5" i="3"/>
  <c r="F6" i="3"/>
  <c r="C6" i="3"/>
  <c r="B6" i="3"/>
  <c r="D5" i="3"/>
  <c r="C3" i="3" l="1"/>
  <c r="G10" i="5" l="1"/>
  <c r="F21" i="5"/>
  <c r="F37" i="5"/>
  <c r="I37" i="5" s="1" a="1"/>
  <c r="I37" i="5" s="1"/>
  <c r="F39" i="5"/>
  <c r="I39" i="5" s="1" a="1"/>
  <c r="I39" i="5" s="1"/>
  <c r="T25" i="5"/>
  <c r="I32" i="5" a="1"/>
  <c r="I32" i="5" s="1"/>
  <c r="I33" i="5" a="1"/>
  <c r="I33" i="5" s="1"/>
  <c r="F36" i="5"/>
  <c r="I36" i="5" s="1" a="1"/>
  <c r="I36" i="5" s="1"/>
  <c r="I22" i="5" a="1"/>
  <c r="I22" i="5" s="1"/>
  <c r="F38" i="5"/>
  <c r="I38" i="5" s="1" a="1"/>
  <c r="I38" i="5" s="1"/>
  <c r="I24" i="5" a="1"/>
  <c r="I24" i="5" s="1"/>
  <c r="I26" i="5" a="1"/>
  <c r="I26" i="5" s="1"/>
  <c r="I31" i="5" a="1"/>
  <c r="I31" i="5" s="1"/>
  <c r="I28" i="5" a="1"/>
  <c r="I28" i="5" s="1"/>
  <c r="I29" i="5" a="1"/>
  <c r="I29" i="5" s="1"/>
  <c r="I30" i="5" a="1"/>
  <c r="I30" i="5" s="1"/>
  <c r="I34" i="5" a="1"/>
  <c r="I34" i="5" s="1"/>
  <c r="I35" i="5" a="1"/>
  <c r="I35" i="5" s="1"/>
  <c r="E13" i="3"/>
  <c r="C14" i="3" s="1" a="1"/>
  <c r="C14" i="3" s="1"/>
  <c r="B15" i="3"/>
  <c r="E15" i="3"/>
  <c r="C16" i="3" s="1" a="1"/>
  <c r="C16" i="3" s="1"/>
  <c r="B13" i="3"/>
  <c r="E11" i="3"/>
  <c r="C12" i="3" s="1" a="1"/>
  <c r="C12" i="3" s="1"/>
  <c r="F44" i="5" s="1"/>
  <c r="B11" i="3"/>
  <c r="J30" i="1"/>
  <c r="J31" i="1"/>
  <c r="J37" i="1"/>
  <c r="J38" i="1"/>
  <c r="J51" i="1"/>
  <c r="J52" i="1"/>
  <c r="J55" i="1"/>
  <c r="J57" i="1"/>
  <c r="J59" i="1"/>
  <c r="J60" i="1"/>
  <c r="J63" i="1"/>
  <c r="J64" i="1"/>
  <c r="L4" i="1"/>
  <c r="J46" i="1" s="1"/>
  <c r="L5" i="1"/>
  <c r="J54" i="1" s="1"/>
  <c r="L7" i="1"/>
  <c r="J58" i="1" s="1"/>
  <c r="L8" i="1"/>
  <c r="J62" i="1" s="1"/>
  <c r="L11" i="1"/>
  <c r="J66" i="1" s="1"/>
  <c r="K4" i="1"/>
  <c r="J39" i="1" s="1"/>
  <c r="K5" i="1"/>
  <c r="J53" i="1" s="1"/>
  <c r="K7" i="1"/>
  <c r="K8" i="1"/>
  <c r="J61" i="1" s="1"/>
  <c r="K11" i="1"/>
  <c r="J65" i="1" s="1"/>
  <c r="L3" i="1"/>
  <c r="J33" i="1" s="1"/>
  <c r="K3" i="1"/>
  <c r="J32" i="1" s="1"/>
  <c r="N3" i="1"/>
  <c r="O3" i="1" s="1"/>
  <c r="N4" i="1"/>
  <c r="O4" i="1" s="1"/>
  <c r="N5" i="1"/>
  <c r="F39" i="1" l="1"/>
  <c r="D18" i="5" s="1"/>
  <c r="E21" i="5" s="1"/>
  <c r="G21" i="5" s="1"/>
  <c r="G40" i="5" s="1"/>
  <c r="G42" i="5" s="1"/>
  <c r="B45" i="5" s="1"/>
  <c r="O5" i="1"/>
  <c r="B46" i="3" l="1"/>
  <c r="E25" i="3"/>
  <c r="I24" i="1"/>
  <c r="I22" i="1"/>
  <c r="I21" i="1"/>
  <c r="J21" i="1" l="1"/>
  <c r="F31" i="1" s="1"/>
  <c r="J22" i="1"/>
  <c r="J18" i="1"/>
  <c r="J19" i="1"/>
  <c r="J17" i="1"/>
  <c r="F30" i="1" s="1"/>
  <c r="I19" i="1"/>
  <c r="J24" i="1"/>
  <c r="F32" i="1" s="1"/>
  <c r="I18" i="1"/>
  <c r="I17" i="1"/>
  <c r="F33" i="1" l="1"/>
  <c r="F35" i="1" s="1"/>
  <c r="F36" i="1" s="1"/>
  <c r="F37" i="1" s="1"/>
  <c r="F38" i="1" s="1"/>
  <c r="D45" i="3" s="1"/>
  <c r="F23" i="3"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futureMetadata>
  <cellMetadata count="1">
    <bk>
      <rc t="1" v="0"/>
    </bk>
  </cellMetadata>
  <valueMetadata count="7">
    <bk>
      <rc t="2" v="0"/>
    </bk>
    <bk>
      <rc t="2" v="1"/>
    </bk>
    <bk>
      <rc t="2" v="2"/>
    </bk>
    <bk>
      <rc t="2" v="3"/>
    </bk>
    <bk>
      <rc t="2" v="4"/>
    </bk>
    <bk>
      <rc t="2" v="5"/>
    </bk>
    <bk>
      <rc t="2" v="6"/>
    </bk>
  </valueMetadata>
</metadata>
</file>

<file path=xl/sharedStrings.xml><?xml version="1.0" encoding="utf-8"?>
<sst xmlns="http://schemas.openxmlformats.org/spreadsheetml/2006/main" count="303" uniqueCount="212">
  <si>
    <t>Υπολογισμός Κόστους Ενοικίασης Εξοπλισμού</t>
  </si>
  <si>
    <t>Προϊόν</t>
  </si>
  <si>
    <t>Κόστος €</t>
  </si>
  <si>
    <t>Ποσότητα</t>
  </si>
  <si>
    <t>Ημέρες Ενοικίασης</t>
  </si>
  <si>
    <t>Ηχεία</t>
  </si>
  <si>
    <t>Κατηγορίες</t>
  </si>
  <si>
    <t>ΦΠΑ (24%)</t>
  </si>
  <si>
    <t>JBL Partybox Club 120</t>
  </si>
  <si>
    <t>JBL Partybox Stage 320</t>
  </si>
  <si>
    <t xml:space="preserve"> Vonyx LS-02K Τρίποδο</t>
  </si>
  <si>
    <t>JBL Wireless Mic. Set</t>
  </si>
  <si>
    <t>WEISRE DM-582 Wireless Mic. Set</t>
  </si>
  <si>
    <t>JBL Partybox Encore</t>
  </si>
  <si>
    <t>Βάσεις (Τεμ.)</t>
  </si>
  <si>
    <t>Μικρόφωνα (Set)</t>
  </si>
  <si>
    <t>Γενικό Σύνολο Ενοικίασης</t>
  </si>
  <si>
    <t>Ποσοστό</t>
  </si>
  <si>
    <t>Τιμη Λιανικής με ΦΠΑ</t>
  </si>
  <si>
    <t>Εγγύηση ανα Τεμ.</t>
  </si>
  <si>
    <t>Τι ηχείο επιθυμείτε?</t>
  </si>
  <si>
    <t xml:space="preserve">Επιστροφή εξοπλισμού:  </t>
  </si>
  <si>
    <t>Ημέρες</t>
  </si>
  <si>
    <t>Προιον</t>
  </si>
  <si>
    <t>Κόστος</t>
  </si>
  <si>
    <t>Πόσα ηχεία επιθυμείτε?</t>
  </si>
  <si>
    <t>Ποιες ημερομηνίες  χρειάζεστε τον εξοπλισμό?</t>
  </si>
  <si>
    <t>Θα χρειαστείτε βάσεις για τα ηχεία σας?</t>
  </si>
  <si>
    <t>Ναι</t>
  </si>
  <si>
    <t>Όχι</t>
  </si>
  <si>
    <t xml:space="preserve"> Ποιο σετ Μικροφώνων επιθυμείτε?</t>
  </si>
  <si>
    <t>Πόσες βάσεις χρειάζεστε για τα ηχεία σας?</t>
  </si>
  <si>
    <t>Έκπτωση</t>
  </si>
  <si>
    <t>Σύνολο προ έκπτωσης</t>
  </si>
  <si>
    <t>Τελικό σύνολο</t>
  </si>
  <si>
    <t>Ποσό Έκπτωσης</t>
  </si>
  <si>
    <t>Στοιχεία Πελάτη</t>
  </si>
  <si>
    <t>Απαραίτητες διαδικασίες για την ενοικίαση.</t>
  </si>
  <si>
    <r>
      <rPr>
        <b/>
        <sz val="12"/>
        <color theme="1"/>
        <rFont val="Aptos Narrow"/>
        <family val="2"/>
        <scheme val="minor"/>
      </rPr>
      <t>1.</t>
    </r>
    <r>
      <rPr>
        <sz val="12"/>
        <color theme="1"/>
        <rFont val="Aptos Narrow"/>
        <family val="2"/>
        <charset val="161"/>
        <scheme val="minor"/>
      </rPr>
      <t xml:space="preserve"> Όνομα και επώνυμο.</t>
    </r>
  </si>
  <si>
    <r>
      <rPr>
        <b/>
        <sz val="12"/>
        <color theme="1"/>
        <rFont val="Aptos Narrow"/>
        <family val="2"/>
        <scheme val="minor"/>
      </rPr>
      <t xml:space="preserve">3. </t>
    </r>
    <r>
      <rPr>
        <sz val="12"/>
        <color theme="1"/>
        <rFont val="Aptos Narrow"/>
        <family val="2"/>
        <charset val="161"/>
        <scheme val="minor"/>
      </rPr>
      <t>Α.Φ.Μ.</t>
    </r>
  </si>
  <si>
    <r>
      <rPr>
        <b/>
        <sz val="12"/>
        <color theme="1"/>
        <rFont val="Aptos Narrow"/>
        <family val="2"/>
        <scheme val="minor"/>
      </rPr>
      <t xml:space="preserve">5. </t>
    </r>
    <r>
      <rPr>
        <sz val="12"/>
        <color theme="1"/>
        <rFont val="Aptos Narrow"/>
        <family val="2"/>
        <charset val="161"/>
        <scheme val="minor"/>
      </rPr>
      <t>Τηλέφωνο επικοινωνίας.</t>
    </r>
  </si>
  <si>
    <t>Βήματα:</t>
  </si>
  <si>
    <t>Περιλαμβάνει</t>
  </si>
  <si>
    <t>Ενοικίαση Φορητών Ηχείων - Μικροφώνων &amp; Βάσεων PA (τρίποδα).</t>
  </si>
  <si>
    <t>Τεχνική υποστήριξη και οδηγίες καλής λειτουργίας κατά την παραλαβή του εξοπλισμού.</t>
  </si>
  <si>
    <t>Δεν περιλαμβάνει</t>
  </si>
  <si>
    <t>Παράδοση στον χώρο σας.</t>
  </si>
  <si>
    <t>Παραλαβή &amp; Επιστροφή από τον χώρο σας.</t>
  </si>
  <si>
    <t>Εγκατάσταση στον χώρο σας.</t>
  </si>
  <si>
    <t>Απεγκατάσταση από τον χώρο σας.</t>
  </si>
  <si>
    <t>Τεχνική υποστήριξη κατόπιν ενοικίασης.</t>
  </si>
  <si>
    <t>Παράδοση - Επιστροφή εξοπλισμού στην έδρα μας (Λεωφ.Δημοκρατίας 220α', Πέραμα, Αττική, 18863).</t>
  </si>
  <si>
    <r>
      <rPr>
        <sz val="12"/>
        <color theme="4"/>
        <rFont val="Aptos Narrow"/>
        <family val="2"/>
        <charset val="161"/>
        <scheme val="minor"/>
      </rPr>
      <t>* Συμφωνητικό ενοικίασης ηχητικού εξοπλισμού</t>
    </r>
    <r>
      <rPr>
        <sz val="12"/>
        <color theme="10"/>
        <rFont val="Aptos Narrow"/>
        <family val="2"/>
        <charset val="161"/>
        <scheme val="minor"/>
      </rPr>
      <t xml:space="preserve"> (</t>
    </r>
    <r>
      <rPr>
        <sz val="12"/>
        <color rgb="FFC00000"/>
        <rFont val="Aptos Narrow"/>
        <family val="2"/>
        <charset val="161"/>
        <scheme val="minor"/>
      </rPr>
      <t>Pdf</t>
    </r>
    <r>
      <rPr>
        <sz val="12"/>
        <color theme="10"/>
        <rFont val="Aptos Narrow"/>
        <family val="2"/>
        <charset val="161"/>
        <scheme val="minor"/>
      </rPr>
      <t>)</t>
    </r>
  </si>
  <si>
    <r>
      <t>* Όροι χρήσης &amp; Προστασίας Προσωπικών Δεδομένων (</t>
    </r>
    <r>
      <rPr>
        <b/>
        <sz val="12"/>
        <color theme="4"/>
        <rFont val="Aptos Narrow"/>
        <family val="2"/>
        <scheme val="minor"/>
      </rPr>
      <t>GDPR)</t>
    </r>
  </si>
  <si>
    <t>Scan or Click to Preview</t>
  </si>
  <si>
    <t>Αποθηκεύστε απευθείας τα στοιχεία μας στο τηλέφωνό σας, μέσω της Ψηφιακή μας κάρτας:</t>
  </si>
  <si>
    <t>* Λογαριασμοί Τραπεζών</t>
  </si>
  <si>
    <t>Χρήσιμα Links</t>
  </si>
  <si>
    <t>* HarborTech Ενοικίαση ηχητικού εξοπλισμού</t>
  </si>
  <si>
    <r>
      <rPr>
        <b/>
        <sz val="11"/>
        <color rgb="FF000000"/>
        <rFont val="Arial"/>
        <family val="2"/>
      </rPr>
      <t>1.</t>
    </r>
    <r>
      <rPr>
        <sz val="11"/>
        <color rgb="FF000000"/>
        <rFont val="Arial"/>
        <family val="2"/>
      </rPr>
      <t xml:space="preserve"> Μας αποστέλλετε τα στοιχεία που προαναφέραμε με όποιο τρόπο σας εξυπηρετεί. (Chat-Email-Viber κτλ.)</t>
    </r>
  </si>
  <si>
    <r>
      <rPr>
        <b/>
        <sz val="11"/>
        <color rgb="FF000000"/>
        <rFont val="Arial"/>
        <family val="2"/>
      </rPr>
      <t>2.</t>
    </r>
    <r>
      <rPr>
        <sz val="11"/>
        <color rgb="FF000000"/>
        <rFont val="Arial"/>
        <family val="2"/>
      </rPr>
      <t xml:space="preserve"> Συμπληρώνουμε το συμφωνητικό με βάση τις ημερομηνίες, την ποσότητα, το κόστος και το προϊόν που επιθυμείτε.</t>
    </r>
  </si>
  <si>
    <r>
      <rPr>
        <b/>
        <sz val="11"/>
        <color rgb="FF000000"/>
        <rFont val="Arial"/>
        <family val="2"/>
      </rPr>
      <t xml:space="preserve">3. </t>
    </r>
    <r>
      <rPr>
        <sz val="11"/>
        <color rgb="FF000000"/>
        <rFont val="Arial"/>
        <family val="2"/>
      </rPr>
      <t>Σας αποστέλλουμε συμπληρωμένο και υπογεγραμμένο το συμφωνητικό με τα απαραίτητα στοιχεία.</t>
    </r>
  </si>
  <si>
    <r>
      <rPr>
        <b/>
        <sz val="11"/>
        <color rgb="FF000000"/>
        <rFont val="Arial"/>
        <family val="2"/>
      </rPr>
      <t>4.</t>
    </r>
    <r>
      <rPr>
        <sz val="11"/>
        <color rgb="FF000000"/>
        <rFont val="Arial"/>
        <family val="2"/>
      </rPr>
      <t xml:space="preserve"> Ελέγχετε την ορθότητα των αναγραφόμενων, κι αν συμφωνείτε, το υπογράφετε και μας το αποστέλλετε πίσω.</t>
    </r>
  </si>
  <si>
    <r>
      <rPr>
        <b/>
        <sz val="11"/>
        <color rgb="FF000000"/>
        <rFont val="Arial"/>
        <family val="2"/>
      </rPr>
      <t>5</t>
    </r>
    <r>
      <rPr>
        <sz val="11"/>
        <color rgb="FF000000"/>
        <rFont val="Arial"/>
        <family val="2"/>
      </rPr>
      <t>. Κρατάτε ένα αντίγραφο για την δική σας ασφάλεια συναλλαγών όπως αντίστοιχα κι εμείς.</t>
    </r>
  </si>
  <si>
    <r>
      <rPr>
        <b/>
        <sz val="11"/>
        <color rgb="FF000000"/>
        <rFont val="Arial"/>
        <family val="2"/>
      </rPr>
      <t>6.</t>
    </r>
    <r>
      <rPr>
        <sz val="11"/>
        <color rgb="FF000000"/>
        <rFont val="Arial"/>
        <family val="2"/>
      </rPr>
      <t xml:space="preserve"> Πραγματοποιείτε την καταβολή του ποσού ενοικίασης και εγγύησης όπως θα αναφέρεται στο συμφωνητικό και σας αποστέλλουμε το παραστατικό πληρωμής (ενοικίασης &amp; εγγυήσεως).</t>
    </r>
  </si>
  <si>
    <r>
      <rPr>
        <b/>
        <sz val="11"/>
        <color rgb="FF000000"/>
        <rFont val="Arial"/>
        <family val="2"/>
      </rPr>
      <t xml:space="preserve">7. </t>
    </r>
    <r>
      <rPr>
        <sz val="11"/>
        <color rgb="FF000000"/>
        <rFont val="Arial"/>
        <family val="2"/>
      </rPr>
      <t>Κλείνουμε ραντεβού για την ώρα παραλαβής του προϊόντος από το κατάστημά μας και το παραλαμβάνετε.</t>
    </r>
  </si>
  <si>
    <r>
      <rPr>
        <b/>
        <sz val="11"/>
        <color rgb="FF000000"/>
        <rFont val="Arial"/>
        <family val="2"/>
      </rPr>
      <t>8.</t>
    </r>
    <r>
      <rPr>
        <sz val="11"/>
        <color rgb="FF000000"/>
        <rFont val="Arial"/>
        <family val="2"/>
      </rPr>
      <t xml:space="preserve"> Απολαμβάνεται το ηχητικό αποτέλεσμα της επιλογής σας και το Event που έχετε οργανώσει με τον ποιο διασκεδαστικό, γεμάτο μπάσα και μουσική, τρόπο!</t>
    </r>
  </si>
  <si>
    <r>
      <rPr>
        <b/>
        <sz val="11"/>
        <color rgb="FF000000"/>
        <rFont val="Arial"/>
        <family val="2"/>
      </rPr>
      <t>9.</t>
    </r>
    <r>
      <rPr>
        <sz val="11"/>
        <color rgb="FF000000"/>
        <rFont val="Arial"/>
        <family val="2"/>
      </rPr>
      <t xml:space="preserve"> Μας επιστρέφετε το προϊόν στο κατάστημά μας, κατόπιν συνεννόησης την ημερομηνία που έχει συμφωνηθεί. Πραγματοποιείται ποιοτικός έλεγχος του προϊόντος παρουσία σας, μας περιγράφετε την εμπειρία σας και σας επιστρέφουμε άμεσα την προκαταβολή σας (διατραπεζικά ή μετρητά).</t>
    </r>
  </si>
  <si>
    <t>Παραλαβή εξοπλισμού από την έδρα μας (Λεωφ.Δημοκρατίας 220α', Πέραμα, Αττική, 18863).</t>
  </si>
  <si>
    <t xml:space="preserve">Παραλαβή εξοπλισμού:  </t>
  </si>
  <si>
    <t>Συμφωνητικό Ενοικίασης Ηχείων</t>
  </si>
  <si>
    <t>Συμφωνούν και αποδέχονται τα εξής:</t>
  </si>
  <si>
    <r>
      <t>1</t>
    </r>
    <r>
      <rPr>
        <sz val="11"/>
        <color theme="1"/>
        <rFont val="Aptos"/>
        <family val="2"/>
      </rPr>
      <t xml:space="preserve">. </t>
    </r>
    <r>
      <rPr>
        <b/>
        <sz val="11"/>
        <color theme="1"/>
        <rFont val="Aptos"/>
        <family val="2"/>
      </rPr>
      <t>Αντικείμενο Συμφωνίας</t>
    </r>
    <r>
      <rPr>
        <sz val="11"/>
        <color theme="1"/>
        <rFont val="Aptos"/>
        <family val="2"/>
      </rPr>
      <t>:</t>
    </r>
  </si>
  <si>
    <t>Ο εκμισθωτής εκμισθώνει στον μισθωτή και ο μισθωτής μισθώνει από τον εκμισθωτή το/τα ακόλουθο/ακόλουθα ηχείο/ηχεία/εξοπλισμό ήχου  (στο εξής "εξοπλισμός"):</t>
  </si>
  <si>
    <t>2. Διάρκεια Ενοικίασης ανά εξοπλισμό:</t>
  </si>
  <si>
    <t>3. Μίσθωμα:</t>
  </si>
  <si>
    <t xml:space="preserve">           ____________________________</t>
  </si>
  <si>
    <t xml:space="preserve"> Είδος:  Φορητό Ηχείο   </t>
  </si>
  <si>
    <t xml:space="preserve"> Είδος:  Βάση - Τεμάχιο</t>
  </si>
  <si>
    <t>4. Κατάσταση Ηχείων:</t>
  </si>
  <si>
    <t>Ο εξοπλισμός παραδίδεται στον μισθωτή σε άριστη κατάσταση. Ο μισθωτής υποχρεούται να τα επιστρέψει στην ίδια κατάσταση με την ολοκλήρωση της ενοικίασης, εκτός από τη φυσιολογική φθορά λόγω χρήσης.</t>
  </si>
  <si>
    <t>5. Υποχρεώσεις Μισθωτή:</t>
  </si>
  <si>
    <t>6. Υποχρεώσεις Εκμισθωτή:</t>
  </si>
  <si>
    <t>7. Λοιποί Όροι:</t>
  </si>
  <si>
    <t xml:space="preserve">   - Το παρόν συμφωνητικό διέπεται από το ελληνικό δίκαιο και αρμόδια δικαστήρια για την επίλυση οποιασδήποτε διαφοράς ορίζονται τα δικαστήρια του Πειραιά.</t>
  </si>
  <si>
    <r>
      <t>·</t>
    </r>
    <r>
      <rPr>
        <sz val="7"/>
        <color theme="1"/>
        <rFont val="Times New Roman"/>
        <family val="1"/>
      </rPr>
      <t xml:space="preserve">  </t>
    </r>
    <r>
      <rPr>
        <b/>
        <sz val="11"/>
        <color theme="1"/>
        <rFont val="Aptos"/>
        <family val="2"/>
      </rPr>
      <t>Παρατηρήσεις / Σχόλια</t>
    </r>
    <r>
      <rPr>
        <sz val="11"/>
        <color theme="1"/>
        <rFont val="Aptos"/>
        <family val="2"/>
      </rPr>
      <t>:</t>
    </r>
  </si>
  <si>
    <r>
      <t>Α’.</t>
    </r>
    <r>
      <rPr>
        <sz val="11"/>
        <color theme="1"/>
        <rFont val="Aptos"/>
        <family val="2"/>
      </rPr>
      <t xml:space="preserve"> </t>
    </r>
    <r>
      <rPr>
        <b/>
        <sz val="11"/>
        <color theme="1"/>
        <rFont val="Aptos"/>
        <family val="2"/>
      </rPr>
      <t>Εκμισθωτής</t>
    </r>
  </si>
  <si>
    <r>
      <t>Β’.</t>
    </r>
    <r>
      <rPr>
        <sz val="11"/>
        <color theme="1"/>
        <rFont val="Aptos"/>
        <family val="2"/>
      </rPr>
      <t xml:space="preserve"> </t>
    </r>
    <r>
      <rPr>
        <b/>
        <sz val="11"/>
        <color theme="1"/>
        <rFont val="Aptos"/>
        <family val="2"/>
      </rPr>
      <t>Μισθωτής</t>
    </r>
  </si>
  <si>
    <t>*Το παρόν συμφωνητικό συντάχθηκε σε δύο (2) πρωτότυπα, εκ των οποίων ένα (1) έλαβε ο εκμισθωτής και ένα (1) ο μισθωτής.</t>
  </si>
  <si>
    <t>ως εγγύηση κι επί του παρόντος θεωρείται πλήρως εξοφλημένο, όσον αφορά την ενοικίαση</t>
  </si>
  <si>
    <t>του προαναφερθέντος ηχητικού εξοπλισμού.</t>
  </si>
  <si>
    <t>Με επιφύλαξη παντός νόμιμου δικαιώματος © 2024 HarborTech Beauty &amp; Gadgets. Συμμόρφωση GDPR</t>
  </si>
  <si>
    <t>Το συνολικό μίσθωμα (με ΦΠΑ), για την ενοικίαση του εξοπλισμού ανέρχεται στο ποσό των :</t>
  </si>
  <si>
    <r>
      <t>6.</t>
    </r>
    <r>
      <rPr>
        <sz val="12"/>
        <color theme="1"/>
        <rFont val="Aptos Narrow"/>
        <family val="2"/>
        <scheme val="minor"/>
      </rPr>
      <t xml:space="preserve"> E-mail</t>
    </r>
    <r>
      <rPr>
        <b/>
        <sz val="12"/>
        <color theme="1"/>
        <rFont val="Aptos Narrow"/>
        <family val="2"/>
        <scheme val="minor"/>
      </rPr>
      <t>.</t>
    </r>
  </si>
  <si>
    <t xml:space="preserve"> &lt; Ελεύθερο Κείμενο &gt;</t>
  </si>
  <si>
    <t>άνευ Φ.Π.Α. ,</t>
  </si>
  <si>
    <t>για την ενοικίαση του εξοπλισμού και  το ποσό των</t>
  </si>
  <si>
    <r>
      <t xml:space="preserve">   - Ο </t>
    </r>
    <r>
      <rPr>
        <b/>
        <sz val="11"/>
        <color theme="1"/>
        <rFont val="Aptos"/>
        <family val="2"/>
      </rPr>
      <t>Εκμισθωτής</t>
    </r>
    <r>
      <rPr>
        <sz val="11"/>
        <color theme="1"/>
        <rFont val="Aptos"/>
        <family val="2"/>
      </rPr>
      <t xml:space="preserve"> υποχρεούται να παραδώσει τον εξοπλισμό στον </t>
    </r>
    <r>
      <rPr>
        <b/>
        <sz val="11"/>
        <color theme="1"/>
        <rFont val="Aptos"/>
        <family val="2"/>
      </rPr>
      <t>Μισθωτή</t>
    </r>
    <r>
      <rPr>
        <sz val="11"/>
        <color theme="1"/>
        <rFont val="Aptos"/>
        <family val="2"/>
      </rPr>
      <t xml:space="preserve"> σε άριστη κατάσταση.</t>
    </r>
  </si>
  <si>
    <r>
      <t xml:space="preserve">   - Ο </t>
    </r>
    <r>
      <rPr>
        <b/>
        <sz val="11"/>
        <color theme="1"/>
        <rFont val="Aptos"/>
        <family val="2"/>
      </rPr>
      <t>Εκμισθωτής</t>
    </r>
    <r>
      <rPr>
        <sz val="11"/>
        <color theme="1"/>
        <rFont val="Aptos"/>
        <family val="2"/>
      </rPr>
      <t xml:space="preserve"> υποχρεούται να παρέχει τεχνική υποστήριξη και οδηγίες χρήσης στον μισθωτή, εφόσον αυτό απαιτείται, πριν και όχι κατά τη διάρκεια της ενοικίασης.</t>
    </r>
  </si>
  <si>
    <r>
      <t xml:space="preserve">   - Ο </t>
    </r>
    <r>
      <rPr>
        <b/>
        <sz val="11"/>
        <color theme="1"/>
        <rFont val="Aptos"/>
        <family val="2"/>
      </rPr>
      <t>Μισθωτής</t>
    </r>
    <r>
      <rPr>
        <sz val="11"/>
        <color theme="1"/>
        <rFont val="Aptos"/>
        <family val="2"/>
      </rPr>
      <t xml:space="preserve"> είναι υπεύθυνος για οποιαδήποτε ζημιά ή απώλεια του εξοπλισμού κατά τη διάρκεια της ενοικίασης και μεταφοράς τους από και προς το κατάστημα.</t>
    </r>
  </si>
  <si>
    <r>
      <t xml:space="preserve">   - Ο </t>
    </r>
    <r>
      <rPr>
        <b/>
        <sz val="11"/>
        <color theme="1"/>
        <rFont val="Aptos"/>
        <family val="2"/>
      </rPr>
      <t>Μισθωτής</t>
    </r>
    <r>
      <rPr>
        <sz val="11"/>
        <color theme="1"/>
        <rFont val="Aptos"/>
        <family val="2"/>
      </rPr>
      <t xml:space="preserve"> υποχρεούται να χρησιμοποιεί τον εξοπλισμό σύμφωνα με τις οδηγίες χρήσης και τους κανόνες ασφαλείας καθώς και να τα επιστρέψει στη ίδια κατάσταση με την οποία τα παρέλαβε.</t>
    </r>
  </si>
  <si>
    <r>
      <t xml:space="preserve">   - Ο </t>
    </r>
    <r>
      <rPr>
        <b/>
        <sz val="11"/>
        <color theme="1"/>
        <rFont val="Aptos"/>
        <family val="2"/>
      </rPr>
      <t>Μισθωτής</t>
    </r>
    <r>
      <rPr>
        <sz val="11"/>
        <color theme="1"/>
        <rFont val="Aptos"/>
        <family val="2"/>
      </rPr>
      <t xml:space="preserve"> δεν δικαιούται να παραχωρήσει τον εξοπλισμό σε τρίτους χωρίς την έγγραφη συγκατάθεση του </t>
    </r>
    <r>
      <rPr>
        <b/>
        <sz val="11"/>
        <color theme="1"/>
        <rFont val="Aptos"/>
        <family val="2"/>
      </rPr>
      <t>Εκμισθωτή</t>
    </r>
    <r>
      <rPr>
        <sz val="11"/>
        <color theme="1"/>
        <rFont val="Aptos"/>
        <family val="2"/>
      </rPr>
      <t>.</t>
    </r>
  </si>
  <si>
    <r>
      <t xml:space="preserve">   - Οποιαδήποτε τροποποίηση του παρόντος συμφωνητικού θα πρέπει να γίνεται εγγράφως και να υπογράφεται και από τα δύο μέρη (</t>
    </r>
    <r>
      <rPr>
        <b/>
        <sz val="11"/>
        <color theme="1"/>
        <rFont val="Aptos"/>
        <family val="2"/>
      </rPr>
      <t xml:space="preserve">Μισθωτής </t>
    </r>
    <r>
      <rPr>
        <sz val="11"/>
        <color theme="1"/>
        <rFont val="Aptos"/>
        <family val="2"/>
      </rPr>
      <t xml:space="preserve">&amp; </t>
    </r>
    <r>
      <rPr>
        <b/>
        <sz val="11"/>
        <color theme="1"/>
        <rFont val="Aptos"/>
        <family val="2"/>
      </rPr>
      <t>Εκμισθωτής</t>
    </r>
    <r>
      <rPr>
        <sz val="11"/>
        <color theme="1"/>
        <rFont val="Aptos"/>
        <family val="2"/>
      </rPr>
      <t>).</t>
    </r>
  </si>
  <si>
    <t>, οι κάτωθι συμβαλλόμενοι:</t>
  </si>
  <si>
    <r>
      <t xml:space="preserve">Στο   </t>
    </r>
    <r>
      <rPr>
        <b/>
        <u/>
        <sz val="11"/>
        <color rgb="FF156082"/>
        <rFont val="Aptos"/>
        <family val="2"/>
      </rPr>
      <t>Πέραμα</t>
    </r>
    <r>
      <rPr>
        <sz val="11"/>
        <color rgb="FF156082"/>
        <rFont val="Aptos"/>
        <family val="2"/>
      </rPr>
      <t xml:space="preserve">  </t>
    </r>
    <r>
      <rPr>
        <sz val="11"/>
        <color theme="1"/>
        <rFont val="Aptos"/>
        <family val="2"/>
      </rPr>
      <t>,  σήμερα</t>
    </r>
  </si>
  <si>
    <r>
      <t>Α’.</t>
    </r>
    <r>
      <rPr>
        <sz val="11"/>
        <color theme="1"/>
        <rFont val="Aptos"/>
        <family val="2"/>
      </rPr>
      <t xml:space="preserve"> </t>
    </r>
    <r>
      <rPr>
        <b/>
        <sz val="11"/>
        <color theme="1"/>
        <rFont val="Aptos"/>
        <family val="2"/>
      </rPr>
      <t>Εκμισθωτής</t>
    </r>
    <r>
      <rPr>
        <sz val="11"/>
        <color theme="1"/>
        <rFont val="Aptos"/>
        <family val="2"/>
      </rPr>
      <t xml:space="preserve">:  </t>
    </r>
    <r>
      <rPr>
        <b/>
        <sz val="11"/>
        <color rgb="FF156082"/>
        <rFont val="Aptos"/>
        <family val="2"/>
      </rPr>
      <t>ΣΥΡΜΑΚΕΖΗΣ ΣΠΥΡΙΔΩΝ &amp; ΣΙΑ Ο.Ε.</t>
    </r>
    <r>
      <rPr>
        <sz val="11"/>
        <color theme="1"/>
        <rFont val="Aptos"/>
        <family val="2"/>
      </rPr>
      <t xml:space="preserve">,  με Έδρα:  </t>
    </r>
    <r>
      <rPr>
        <sz val="11"/>
        <color rgb="FF156082"/>
        <rFont val="Aptos"/>
        <family val="2"/>
      </rPr>
      <t>Λ</t>
    </r>
    <r>
      <rPr>
        <b/>
        <sz val="11"/>
        <color rgb="FF156082"/>
        <rFont val="Aptos"/>
        <family val="2"/>
      </rPr>
      <t>εωφ. Δημοκρατίας 220-220</t>
    </r>
    <r>
      <rPr>
        <b/>
        <vertAlign val="superscript"/>
        <sz val="11"/>
        <color rgb="FF156082"/>
        <rFont val="Aptos"/>
        <family val="2"/>
      </rPr>
      <t>α</t>
    </r>
    <r>
      <rPr>
        <b/>
        <sz val="11"/>
        <color rgb="FF156082"/>
        <rFont val="Aptos"/>
        <family val="2"/>
      </rPr>
      <t>’</t>
    </r>
    <r>
      <rPr>
        <sz val="11"/>
        <color rgb="FF156082"/>
        <rFont val="Aptos"/>
        <family val="2"/>
      </rPr>
      <t xml:space="preserve">, </t>
    </r>
    <r>
      <rPr>
        <sz val="11"/>
        <color theme="1"/>
        <rFont val="Aptos"/>
        <family val="2"/>
      </rPr>
      <t xml:space="preserve">Στο </t>
    </r>
    <r>
      <rPr>
        <b/>
        <sz val="11"/>
        <color rgb="FF156082"/>
        <rFont val="Aptos"/>
        <family val="2"/>
      </rPr>
      <t>Πέραμα, Αττικής</t>
    </r>
    <r>
      <rPr>
        <sz val="11"/>
        <color rgb="FF156082"/>
        <rFont val="Aptos"/>
        <family val="2"/>
      </rPr>
      <t xml:space="preserve">, </t>
    </r>
    <r>
      <rPr>
        <sz val="11"/>
        <color theme="1"/>
        <rFont val="Aptos"/>
        <family val="2"/>
      </rPr>
      <t xml:space="preserve">Τ.Κ: </t>
    </r>
    <r>
      <rPr>
        <b/>
        <sz val="11"/>
        <color rgb="FF156082"/>
        <rFont val="Aptos"/>
        <family val="2"/>
      </rPr>
      <t>18863</t>
    </r>
    <r>
      <rPr>
        <sz val="11"/>
        <color theme="1"/>
        <rFont val="Aptos"/>
        <family val="2"/>
      </rPr>
      <t xml:space="preserve">,  ΑΦΜ:  </t>
    </r>
    <r>
      <rPr>
        <b/>
        <sz val="11"/>
        <color rgb="FF156082"/>
        <rFont val="Aptos"/>
        <family val="2"/>
      </rPr>
      <t>801360908</t>
    </r>
    <r>
      <rPr>
        <sz val="11"/>
        <color rgb="FF156082"/>
        <rFont val="Aptos"/>
        <family val="2"/>
      </rPr>
      <t xml:space="preserve">  </t>
    </r>
    <r>
      <rPr>
        <sz val="11"/>
        <color theme="1"/>
        <rFont val="Aptos"/>
        <family val="2"/>
      </rPr>
      <t xml:space="preserve">και ΑΡ.ΓΕΜΗ: </t>
    </r>
    <r>
      <rPr>
        <b/>
        <sz val="11"/>
        <color rgb="FF156082"/>
        <rFont val="Aptos"/>
        <family val="2"/>
      </rPr>
      <t>155135107000</t>
    </r>
    <r>
      <rPr>
        <sz val="11"/>
        <color rgb="FF156082"/>
        <rFont val="Aptos"/>
        <family val="2"/>
      </rPr>
      <t xml:space="preserve"> </t>
    </r>
    <r>
      <rPr>
        <sz val="11"/>
        <color theme="1"/>
        <rFont val="Aptos"/>
        <family val="2"/>
      </rPr>
      <t>.</t>
    </r>
    <r>
      <rPr>
        <b/>
        <sz val="11"/>
        <color theme="1"/>
        <rFont val="Aptos"/>
        <family val="2"/>
      </rPr>
      <t xml:space="preserve"> </t>
    </r>
    <r>
      <rPr>
        <sz val="11"/>
        <color theme="1"/>
        <rFont val="Aptos"/>
        <family val="2"/>
      </rPr>
      <t xml:space="preserve">Εμπορικός Τιτλος: </t>
    </r>
    <r>
      <rPr>
        <b/>
        <sz val="11"/>
        <color theme="4"/>
        <rFont val="Aptos"/>
        <family val="2"/>
      </rPr>
      <t>HarborTech B &amp; G</t>
    </r>
  </si>
  <si>
    <r>
      <t xml:space="preserve">4.  Σε περίπτωση ολοκληρωτικής καταστροφής η ζημίας ασύμφορου κόστους και χρόνου επισκευής οφείλω να καταβάλω στον </t>
    </r>
    <r>
      <rPr>
        <b/>
        <sz val="11"/>
        <color theme="1"/>
        <rFont val="Aptos"/>
        <family val="2"/>
      </rPr>
      <t>Εκμισθωτή</t>
    </r>
    <r>
      <rPr>
        <sz val="11"/>
        <color theme="1"/>
        <rFont val="Aptos"/>
        <family val="2"/>
      </rPr>
      <t xml:space="preserve"> την Λιανική τιμή πώλησης του προϊόντος στην παρούσα χρονική στιγμή.</t>
    </r>
  </si>
  <si>
    <r>
      <rPr>
        <b/>
        <sz val="11"/>
        <color theme="1"/>
        <rFont val="Aptos"/>
        <family val="2"/>
      </rPr>
      <t>1. </t>
    </r>
    <r>
      <rPr>
        <sz val="11"/>
        <color theme="1"/>
        <rFont val="Aptos"/>
        <family val="2"/>
      </rPr>
      <t xml:space="preserve">   Έλαβα σήμερα από τον </t>
    </r>
    <r>
      <rPr>
        <b/>
        <sz val="11"/>
        <color theme="1"/>
        <rFont val="Aptos"/>
        <family val="2"/>
      </rPr>
      <t>Μισθωτή</t>
    </r>
    <r>
      <rPr>
        <sz val="11"/>
        <color theme="1"/>
        <rFont val="Aptos"/>
        <family val="2"/>
      </rPr>
      <t xml:space="preserve"> το ποσό των </t>
    </r>
  </si>
  <si>
    <r>
      <rPr>
        <b/>
        <sz val="11"/>
        <color theme="1"/>
        <rFont val="Aptos"/>
        <family val="2"/>
      </rPr>
      <t>2.</t>
    </r>
    <r>
      <rPr>
        <b/>
        <sz val="7"/>
        <color theme="1"/>
        <rFont val="Times New Roman"/>
        <family val="1"/>
      </rPr>
      <t>  </t>
    </r>
    <r>
      <rPr>
        <sz val="7"/>
        <color theme="1"/>
        <rFont val="Times New Roman"/>
        <family val="1"/>
      </rPr>
      <t xml:space="preserve">    </t>
    </r>
    <r>
      <rPr>
        <sz val="11"/>
        <color theme="1"/>
        <rFont val="Aptos"/>
        <family val="2"/>
      </rPr>
      <t xml:space="preserve">Δεσμευόμαστε στην άμεση και ολοκληρωτική επιστροφή του ποσού της εγγυήσεως αφού πραγματοποιηθεί η επιστροφή από τον </t>
    </r>
    <r>
      <rPr>
        <b/>
        <sz val="11"/>
        <color theme="1"/>
        <rFont val="Aptos"/>
        <family val="2"/>
      </rPr>
      <t>Μισθωτή</t>
    </r>
    <r>
      <rPr>
        <sz val="11"/>
        <color theme="1"/>
        <rFont val="Aptos"/>
        <family val="2"/>
      </rPr>
      <t xml:space="preserve"> κι ο έλεγχος του/των προϊόντων ενοικίασης που προαναφέρονται από την </t>
    </r>
    <r>
      <rPr>
        <b/>
        <sz val="11"/>
        <color theme="1"/>
        <rFont val="Aptos"/>
        <family val="2"/>
      </rPr>
      <t>Εταιρεία</t>
    </r>
    <r>
      <rPr>
        <sz val="11"/>
        <color theme="1"/>
        <rFont val="Aptos"/>
        <family val="2"/>
      </rPr>
      <t xml:space="preserve"> μας και διαπιστωθεί ότι ουδέν πρόβλημα έχει δημιουργηθεί στο/στα προϊόντα μας απο υπαιτιότητα του πελάτη.</t>
    </r>
  </si>
  <si>
    <r>
      <rPr>
        <b/>
        <sz val="11"/>
        <color theme="1"/>
        <rFont val="Aptos"/>
        <family val="2"/>
      </rPr>
      <t>3.</t>
    </r>
    <r>
      <rPr>
        <sz val="7"/>
        <color theme="1"/>
        <rFont val="Times New Roman"/>
        <family val="1"/>
      </rPr>
      <t xml:space="preserve">      </t>
    </r>
    <r>
      <rPr>
        <sz val="11"/>
        <color theme="1"/>
        <rFont val="Aptos"/>
        <family val="2"/>
      </rPr>
      <t xml:space="preserve">Σε περίπτωση μη σωστής και βάση εργοστασιακών προδιαγραφών, λειτουργία των ηχείων, δεσμευόμαστε στην επιστροφή όλου του ποσού στον </t>
    </r>
    <r>
      <rPr>
        <b/>
        <sz val="11"/>
        <color theme="1"/>
        <rFont val="Aptos"/>
        <family val="2"/>
      </rPr>
      <t>Μισθωτή</t>
    </r>
    <r>
      <rPr>
        <sz val="11"/>
        <color theme="1"/>
        <rFont val="Aptos"/>
        <family val="2"/>
      </rPr>
      <t>.</t>
    </r>
  </si>
  <si>
    <r>
      <rPr>
        <b/>
        <sz val="11"/>
        <color theme="1"/>
        <rFont val="Aptos"/>
        <family val="2"/>
      </rPr>
      <t>1.</t>
    </r>
    <r>
      <rPr>
        <b/>
        <sz val="7"/>
        <color theme="1"/>
        <rFont val="Times New Roman"/>
        <family val="1"/>
      </rPr>
      <t> </t>
    </r>
    <r>
      <rPr>
        <sz val="7"/>
        <color theme="1"/>
        <rFont val="Times New Roman"/>
        <family val="1"/>
      </rPr>
      <t xml:space="preserve">   </t>
    </r>
    <r>
      <rPr>
        <sz val="11"/>
        <color theme="1"/>
        <rFont val="Aptos"/>
        <family val="2"/>
      </rPr>
      <t xml:space="preserve">Έλαβα σήμερα από τον </t>
    </r>
    <r>
      <rPr>
        <b/>
        <sz val="11"/>
        <color theme="1"/>
        <rFont val="Aptos"/>
        <family val="2"/>
      </rPr>
      <t>Εκμισθωτή</t>
    </r>
    <r>
      <rPr>
        <sz val="11"/>
        <color theme="1"/>
        <rFont val="Aptos"/>
        <family val="2"/>
      </rPr>
      <t xml:space="preserve"> το/τα προϊόντα σε άριστη λειτουργική κι εμφανισιακή κατάσταση.</t>
    </r>
  </si>
  <si>
    <r>
      <rPr>
        <b/>
        <sz val="11"/>
        <color theme="1"/>
        <rFont val="Aptos"/>
        <family val="2"/>
      </rPr>
      <t>2.</t>
    </r>
    <r>
      <rPr>
        <b/>
        <sz val="7"/>
        <color theme="1"/>
        <rFont val="Times New Roman"/>
        <family val="1"/>
      </rPr>
      <t> </t>
    </r>
    <r>
      <rPr>
        <sz val="7"/>
        <color theme="1"/>
        <rFont val="Times New Roman"/>
        <family val="1"/>
      </rPr>
      <t xml:space="preserve">   </t>
    </r>
    <r>
      <rPr>
        <sz val="11"/>
        <color theme="1"/>
        <rFont val="Aptos"/>
        <family val="2"/>
      </rPr>
      <t xml:space="preserve">Δεσμεύομαι να επιστρέψω το/τα προϊόντα στην ίδια κατάσταση με αυτή όπου και τα παρέλαβα και στις συμφωνηθέντες ημερομηνίες κατόπιν συνεννοήσεως με το Κατάστημα </t>
    </r>
    <r>
      <rPr>
        <b/>
        <sz val="11"/>
        <color theme="1"/>
        <rFont val="Aptos"/>
        <family val="2"/>
      </rPr>
      <t>HarborTech B &amp; G</t>
    </r>
    <r>
      <rPr>
        <sz val="11"/>
        <color theme="1"/>
        <rFont val="Aptos"/>
        <family val="2"/>
      </rPr>
      <t>.</t>
    </r>
  </si>
  <si>
    <r>
      <rPr>
        <b/>
        <sz val="11"/>
        <color theme="1"/>
        <rFont val="Aptos"/>
        <family val="2"/>
      </rPr>
      <t>3.</t>
    </r>
    <r>
      <rPr>
        <sz val="7"/>
        <color theme="1"/>
        <rFont val="Times New Roman"/>
        <family val="1"/>
      </rPr>
      <t>   </t>
    </r>
    <r>
      <rPr>
        <sz val="11"/>
        <color theme="1"/>
        <rFont val="Aptos"/>
        <family val="2"/>
      </rPr>
      <t xml:space="preserve">Σε περίπτωση οποιασδήποτε ζημιάς με υπαιτιότητα δική μου, αναλαμβάνω πλήρως το κόστος της επισκευής με την προσκόμιση των απαραίτητων παραστατικών της επισκευής από τον </t>
    </r>
    <r>
      <rPr>
        <b/>
        <sz val="11"/>
        <color theme="1"/>
        <rFont val="Aptos"/>
        <family val="2"/>
      </rPr>
      <t>Εκμισθωτή</t>
    </r>
    <r>
      <rPr>
        <sz val="11"/>
        <color theme="1"/>
        <rFont val="Aptos"/>
        <family val="2"/>
      </rPr>
      <t xml:space="preserve"> ή το Εξουσιοδοτημένο Service </t>
    </r>
    <r>
      <rPr>
        <b/>
        <sz val="11"/>
        <color theme="1"/>
        <rFont val="Aptos"/>
        <family val="2"/>
      </rPr>
      <t>JBL</t>
    </r>
    <r>
      <rPr>
        <sz val="11"/>
        <color theme="1"/>
        <rFont val="Aptos"/>
        <family val="2"/>
      </rPr>
      <t>.</t>
    </r>
  </si>
  <si>
    <t>TL1577-AO0009066</t>
  </si>
  <si>
    <t>Μοντέλο:  JBL Partybox Stage 320</t>
  </si>
  <si>
    <t>S/N</t>
  </si>
  <si>
    <t>Product</t>
  </si>
  <si>
    <t>Μοντέλο:  JBL Wireless Mic. Set</t>
  </si>
  <si>
    <t>Μοντέλο:  WEISRE DM-582 Wireless Mic. Set</t>
  </si>
  <si>
    <t xml:space="preserve"> Μοντέλο:  Vonyx LS-02K Τρίποδο</t>
  </si>
  <si>
    <t>Μοντέλο:  JBL Partybox Club 120</t>
  </si>
  <si>
    <t>Μοντέλο:  JBL Partybox Encore</t>
  </si>
  <si>
    <t xml:space="preserve">.Και το ποσόν της εγγύησης το οποίο αντιστοιχεί </t>
  </si>
  <si>
    <t xml:space="preserve">Α. Η διάρκεια της ενοικίασης  ορίζεται από </t>
  </si>
  <si>
    <t>Β. Η διάρκεια της ενοικίασης  ορίζεται από</t>
  </si>
  <si>
    <t>Γ.  Η διάρκεια της ενοικίασης  ορίζεται από</t>
  </si>
  <si>
    <t>μέχρι και</t>
  </si>
  <si>
    <t>το οποίο και θα καταβληθεί ως εξής :</t>
  </si>
  <si>
    <t>[ Κάρτα ]</t>
  </si>
  <si>
    <t>[ Κατάθεση ]</t>
  </si>
  <si>
    <t>[ Μετρητά ]</t>
  </si>
  <si>
    <t>Κλεισμένο</t>
  </si>
  <si>
    <t>Νέο Υπόλοιπο</t>
  </si>
  <si>
    <t>Ανοιχτό</t>
  </si>
  <si>
    <t>Ευχαριστούμε για την προτίμησή σας!</t>
  </si>
  <si>
    <t>θα σας επιστραφεί στο ακέραιο με την επιστροφή του εξοπλισμού στο κατάστημά μας και κατόπιν ελέγχου του από το προσωπικό μας.</t>
  </si>
  <si>
    <t>* Αγαπητέ Πελάτη, σας ενημερώνουμε πως το ποσό της εγγυήσεως που καταβάλατε και αφορά τον ηχητικό εξοπλισμό όπου νοικιάσατε από εμάς,</t>
  </si>
  <si>
    <t>Υπογραφή/Σφραγίδα Εταιρείας</t>
  </si>
  <si>
    <t>Υπόλοιπο Πελάτη</t>
  </si>
  <si>
    <t xml:space="preserve"> </t>
  </si>
  <si>
    <t>Επιστροφή Εγγύησης</t>
  </si>
  <si>
    <t>Καταβολή Εγγυησης</t>
  </si>
  <si>
    <t>Καταβολή Εγγύησης</t>
  </si>
  <si>
    <t>Εξόφληση</t>
  </si>
  <si>
    <t>Άνευ</t>
  </si>
  <si>
    <t xml:space="preserve">Έναντι </t>
  </si>
  <si>
    <t>Πιστωτικό</t>
  </si>
  <si>
    <t>Είσπραξη</t>
  </si>
  <si>
    <t>Μετρητά</t>
  </si>
  <si>
    <t>Προκαταβολή</t>
  </si>
  <si>
    <t>Σύνολο γραμμής</t>
  </si>
  <si>
    <t>Ημερομηνία</t>
  </si>
  <si>
    <t>Ποσό</t>
  </si>
  <si>
    <t>Περιγραφή</t>
  </si>
  <si>
    <t>Κατάσταση</t>
  </si>
  <si>
    <t>Συναλλαγή</t>
  </si>
  <si>
    <t>ΕΓΓΥΗΣΗ ΗΧΗΤΙΚΟΥ ΕΞΟΠΛΙΣΜΟΥ</t>
  </si>
  <si>
    <t>Περιγραφή Συναλλαγής</t>
  </si>
  <si>
    <t>Φ.Π.Α</t>
  </si>
  <si>
    <t>Συνολικό Ποσό Χρεώσεων</t>
  </si>
  <si>
    <t>Τρόπος πληρωμής</t>
  </si>
  <si>
    <t>ΑΔΤ:</t>
  </si>
  <si>
    <t>Α.Φ.Μ:</t>
  </si>
  <si>
    <t>Email:</t>
  </si>
  <si>
    <t>Τηλέφωνο:</t>
  </si>
  <si>
    <t>Όνο/μο:</t>
  </si>
  <si>
    <t xml:space="preserve">Στοιχεία      Πελάτη: </t>
  </si>
  <si>
    <t>Ημερομηνία:</t>
  </si>
  <si>
    <t>Αριθμός Γ.Ε.ΜΗ.: 155135107000</t>
  </si>
  <si>
    <t>Α.Φ.Μ:  801360908</t>
  </si>
  <si>
    <t>Δ.Ο.Υ:  Ε' ΠΕΙΡΑΙΑ </t>
  </si>
  <si>
    <t>Web: www.harbortech.gr</t>
  </si>
  <si>
    <t>E-mail: sales@harbortech.gr</t>
  </si>
  <si>
    <t xml:space="preserve">Τηλ: 2104005060 </t>
  </si>
  <si>
    <t>Διεύθυνση: Λ.ΔΗΜΟΚΡΑΤΙΑΣ 220α',ΠΕΡΑΜΑ,Τ.Κ: 18863</t>
  </si>
  <si>
    <t>Λιανικό Εμπόριο Ηλεκτρικών &amp; Ηλεκτρονικών Συσκευών,
Εργαλεία,Είδη Ψύξης-Θέρμανσης,Προϊόντα Περιποίησης &amp; Αξεσουάρ,
Είδη Δώρων,Κατασκευαστικές Εργασίες Κτιρίων.</t>
  </si>
  <si>
    <t>ΣΠΥΡΙΔΩΝ ΣΥΡΜΑΚΕΖΗΣ &amp; ΣΙΑ Ο.Ε.</t>
  </si>
  <si>
    <t>Απόδειξη Είσπραξης / Επιστροφης</t>
  </si>
  <si>
    <t>Διεύθυνση:</t>
  </si>
  <si>
    <t xml:space="preserve">                                                           ↓ Υπογραφή Μισθωτή Εδώ ↓</t>
  </si>
  <si>
    <t xml:space="preserve">                        ___________________________</t>
  </si>
  <si>
    <t xml:space="preserve">                ↓ Υπογραφή Εκμισθωτή Εδώ ↓</t>
  </si>
  <si>
    <t xml:space="preserve"> ↓ Υπογραφή Μισθωτή Εδώ ↓</t>
  </si>
  <si>
    <t>____________________________</t>
  </si>
  <si>
    <t>___________________________________________</t>
  </si>
  <si>
    <t xml:space="preserve">               ↓ Υπογραφή/Σφραγίδα Εκμισθωτή Εδώ ↓</t>
  </si>
  <si>
    <t>[Τρ.Κατάθεση ]</t>
  </si>
  <si>
    <t>[Μεταφορά IRIS]</t>
  </si>
  <si>
    <t xml:space="preserve"> Είδος:  Ασυρ. Μικρόφωνο - Set</t>
  </si>
  <si>
    <t>Θα χρειαστείτε μικρόφωνο για Karaoke?</t>
  </si>
  <si>
    <r>
      <rPr>
        <b/>
        <sz val="11"/>
        <color theme="1" tint="0.249977111117893"/>
        <rFont val="Aptos Narrow"/>
        <family val="2"/>
        <scheme val="minor"/>
      </rPr>
      <t>Πειραιώς:</t>
    </r>
    <r>
      <rPr>
        <sz val="11"/>
        <color theme="1" tint="0.249977111117893"/>
        <rFont val="Aptos Narrow"/>
        <family val="1"/>
        <scheme val="minor"/>
      </rPr>
      <t xml:space="preserve">       GR9301721160005116099845267</t>
    </r>
  </si>
  <si>
    <r>
      <rPr>
        <b/>
        <sz val="11"/>
        <color theme="1" tint="0.249977111117893"/>
        <rFont val="Aptos Narrow"/>
        <family val="2"/>
        <scheme val="minor"/>
      </rPr>
      <t>Eurobank:</t>
    </r>
    <r>
      <rPr>
        <sz val="11"/>
        <color theme="1" tint="0.249977111117893"/>
        <rFont val="Aptos Narrow"/>
        <family val="1"/>
        <scheme val="minor"/>
      </rPr>
      <t xml:space="preserve">       GR1602604790000320200417866</t>
    </r>
  </si>
  <si>
    <t>ΕΚΔΟΣΗ</t>
  </si>
  <si>
    <r>
      <t xml:space="preserve">Σύνοψη Παραγγελίας </t>
    </r>
    <r>
      <rPr>
        <i/>
        <sz val="16"/>
        <color theme="1" tint="0.34998626667073579"/>
        <rFont val="Aptos Narrow"/>
        <family val="2"/>
        <scheme val="minor"/>
      </rPr>
      <t>(Αυτόματη συμπλήρωση)</t>
    </r>
  </si>
  <si>
    <r>
      <rPr>
        <b/>
        <sz val="11"/>
        <color theme="1" tint="0.249977111117893"/>
        <rFont val="Aptos Narrow"/>
        <family val="2"/>
        <scheme val="minor"/>
      </rPr>
      <t>Μεταφορά μέσω IRIS:</t>
    </r>
    <r>
      <rPr>
        <sz val="11"/>
        <color theme="1" tint="0.249977111117893"/>
        <rFont val="Aptos Narrow"/>
        <family val="1"/>
        <scheme val="minor"/>
      </rPr>
      <t xml:space="preserve">      ΑΦΜ </t>
    </r>
    <r>
      <rPr>
        <b/>
        <sz val="11"/>
        <color theme="1" tint="0.249977111117893"/>
        <rFont val="Aptos Narrow"/>
        <family val="2"/>
        <scheme val="minor"/>
      </rPr>
      <t xml:space="preserve">→ </t>
    </r>
    <r>
      <rPr>
        <sz val="11"/>
        <color theme="1" tint="0.249977111117893"/>
        <rFont val="Aptos Narrow"/>
        <family val="1"/>
        <scheme val="minor"/>
      </rPr>
      <t xml:space="preserve">  801360908   (* Μόνο τα νούμερα)</t>
    </r>
  </si>
  <si>
    <r>
      <rPr>
        <b/>
        <sz val="11"/>
        <color theme="1" tint="0.249977111117893"/>
        <rFont val="Aptos Narrow"/>
        <family val="2"/>
        <scheme val="minor"/>
      </rPr>
      <t>Viva Wallet:</t>
    </r>
    <r>
      <rPr>
        <sz val="11"/>
        <color theme="1" tint="0.249977111117893"/>
        <rFont val="Aptos Narrow"/>
        <family val="1"/>
        <scheme val="minor"/>
      </rPr>
      <t xml:space="preserve">     GR2870100000000318965050208</t>
    </r>
  </si>
  <si>
    <r>
      <rPr>
        <b/>
        <sz val="11"/>
        <color theme="1" tint="0.249977111117893"/>
        <rFont val="Aptos Narrow"/>
        <family val="2"/>
        <scheme val="minor"/>
      </rPr>
      <t>Revolut:</t>
    </r>
    <r>
      <rPr>
        <sz val="11"/>
        <color theme="1" tint="0.249977111117893"/>
        <rFont val="Aptos Narrow"/>
        <family val="1"/>
        <scheme val="minor"/>
      </rPr>
      <t xml:space="preserve">            LT603250083840388647</t>
    </r>
  </si>
  <si>
    <r>
      <rPr>
        <b/>
        <sz val="12"/>
        <color theme="1"/>
        <rFont val="Aptos Narrow"/>
        <family val="2"/>
        <scheme val="minor"/>
      </rPr>
      <t xml:space="preserve">4. </t>
    </r>
    <r>
      <rPr>
        <sz val="12"/>
        <color theme="1"/>
        <rFont val="Aptos Narrow"/>
        <family val="2"/>
        <charset val="161"/>
        <scheme val="minor"/>
      </rPr>
      <t>Αριθμός αστυνομικής ταυτότητας.</t>
    </r>
  </si>
  <si>
    <r>
      <rPr>
        <b/>
        <sz val="12"/>
        <color theme="1"/>
        <rFont val="Aptos Narrow"/>
        <family val="2"/>
        <scheme val="minor"/>
      </rPr>
      <t>2.</t>
    </r>
    <r>
      <rPr>
        <sz val="12"/>
        <color theme="1"/>
        <rFont val="Aptos Narrow"/>
        <family val="2"/>
        <charset val="161"/>
        <scheme val="minor"/>
      </rPr>
      <t xml:space="preserve"> Διεύθυνση κατοικίας / ΤΚ.</t>
    </r>
  </si>
  <si>
    <t xml:space="preserve">                          Με S/N :</t>
  </si>
  <si>
    <r>
      <rPr>
        <b/>
        <sz val="12"/>
        <rFont val="Aptos Narrow"/>
        <family val="2"/>
        <scheme val="minor"/>
      </rPr>
      <t xml:space="preserve">    </t>
    </r>
    <r>
      <rPr>
        <b/>
        <u/>
        <sz val="12"/>
        <rFont val="Aptos Narrow"/>
        <family val="2"/>
        <scheme val="minor"/>
      </rPr>
      <t xml:space="preserve">Αιτιολογία </t>
    </r>
    <r>
      <rPr>
        <sz val="12"/>
        <rFont val="Aptos Narrow"/>
        <family val="2"/>
        <scheme val="minor"/>
      </rPr>
      <t xml:space="preserve">: Καταβολή εγγύησης για την ενοικίαση ηχητικού εξοπλισμού μάρκας </t>
    </r>
    <r>
      <rPr>
        <b/>
        <sz val="12"/>
        <rFont val="Aptos Narrow"/>
        <family val="2"/>
        <scheme val="minor"/>
      </rPr>
      <t>JBL</t>
    </r>
    <r>
      <rPr>
        <sz val="12"/>
        <rFont val="Aptos Narrow"/>
        <family val="2"/>
        <scheme val="minor"/>
      </rPr>
      <t xml:space="preserve">. </t>
    </r>
  </si>
  <si>
    <t xml:space="preserve">    Η εγγύηση αφορά το μοντέλο :</t>
  </si>
  <si>
    <t>Για την παραλαβή της παραγγελίας, χρειαζόμαστε συμπληρωμένο το συμφωνητικό ενοικίασης (μπορείτε να την κατεβάσετε στο τέλος της σελίδας ή γινεται αυτόματη συμπληρωση στο Tab "Συμφωνητικό" ) και θα χρειαστούμε τα εξής:</t>
  </si>
  <si>
    <t>Με ποιο τρόπο επιθυμείτε να πραγματοποιήσετε την εξόφληση του κόστους ενοικίασης?</t>
  </si>
  <si>
    <t>Με ποιο τρόπο επιθυμείτε να πραγματοποιήσετε την καταβολή του κόστους εγγυήσεως?</t>
  </si>
  <si>
    <r>
      <rPr>
        <b/>
        <sz val="14"/>
        <color theme="1" tint="0.499984740745262"/>
        <rFont val="Arial"/>
        <family val="2"/>
      </rPr>
      <t>Ποσό Καταβολής Εγγύησης</t>
    </r>
    <r>
      <rPr>
        <sz val="14"/>
        <color rgb="FFC00000"/>
        <rFont val="Arial"/>
        <family val="2"/>
      </rPr>
      <t xml:space="preserve"> (*Επιστρεπτέο)</t>
    </r>
  </si>
  <si>
    <t xml:space="preserve">Ημερολογιακές  ημέρες: </t>
  </si>
  <si>
    <t xml:space="preserve">Χρεώσιμες ημέρες: </t>
  </si>
  <si>
    <t xml:space="preserve">Θα παραλάβεις Σάββατο ? </t>
  </si>
  <si>
    <r>
      <t xml:space="preserve">Έκπτωση Xρεώσιμων ημερών </t>
    </r>
    <r>
      <rPr>
        <sz val="12"/>
        <color theme="0"/>
        <rFont val="Aptos Narrow"/>
        <family val="2"/>
      </rPr>
      <t xml:space="preserve">→  </t>
    </r>
    <r>
      <rPr>
        <sz val="12"/>
        <color theme="0"/>
        <rFont val="Aptos Narrow"/>
        <family val="2"/>
        <scheme val="minor"/>
      </rPr>
      <t xml:space="preserve"> </t>
    </r>
  </si>
  <si>
    <r>
      <t xml:space="preserve">στο  </t>
    </r>
    <r>
      <rPr>
        <b/>
        <sz val="11"/>
        <color theme="1"/>
        <rFont val="Aptos"/>
        <family val="2"/>
      </rPr>
      <t>30%</t>
    </r>
    <r>
      <rPr>
        <sz val="11"/>
        <color theme="1"/>
        <rFont val="Aptos"/>
        <family val="2"/>
      </rPr>
      <t xml:space="preserve">  της λιανικής τους αξίας και ανέρχεται στο ποσό των : </t>
    </r>
  </si>
  <si>
    <r>
      <rPr>
        <b/>
        <sz val="11"/>
        <color theme="1"/>
        <rFont val="Aptos Narrow"/>
        <family val="2"/>
        <scheme val="minor"/>
      </rPr>
      <t xml:space="preserve">* </t>
    </r>
    <r>
      <rPr>
        <i/>
        <sz val="11"/>
        <color theme="1"/>
        <rFont val="Aptos Narrow"/>
        <family val="2"/>
        <scheme val="minor"/>
      </rPr>
      <t>Η μεταφορά μέσω IRIS είναι δωρεάν. Μέσω τραπεζικής κατάθεσης επιβαρύνεστε την προμήθεια μεταφοράς &amp; επιστροφής εγγύησης.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</si>
</sst>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0.00\ &quot;€&quot;;[Red]\-#,##0.00\ &quot;€&quot;"/>
    <numFmt numFmtId="164" formatCode="#,##0.00\ &quot;€&quot;"/>
    <numFmt numFmtId="165" formatCode="d/m/yyyy;@"/>
    <numFmt numFmtId="166" formatCode="[$-408]d\-mmm\-yyyy;@"/>
    <numFmt numFmtId="167" formatCode=";;;"/>
    <numFmt numFmtId="168" formatCode="d/m/yy;@"/>
    <numFmt numFmtId="169" formatCode="[$-408]d\ mmmm\ yyyy;@"/>
    <numFmt numFmtId="170" formatCode="0_ ;[Red]\-0\ "/>
    <numFmt numFmtId="171" formatCode="dddd"/>
  </numFmts>
  <fonts count="115" x14ac:knownFonts="1">
    <font>
      <sz val="11"/>
      <color theme="1"/>
      <name val="Aptos Narrow"/>
      <family val="2"/>
      <charset val="161"/>
      <scheme val="minor"/>
    </font>
    <font>
      <b/>
      <sz val="23"/>
      <color rgb="FF9E9E9E"/>
      <name val="Arial"/>
      <family val="2"/>
    </font>
    <font>
      <sz val="12"/>
      <color rgb="FF9E9E9E"/>
      <name val="Arial"/>
      <family val="2"/>
    </font>
    <font>
      <b/>
      <sz val="12"/>
      <name val="Arial"/>
      <family val="2"/>
    </font>
    <font>
      <b/>
      <sz val="11"/>
      <color theme="1"/>
      <name val="Aptos Narrow"/>
      <family val="2"/>
      <scheme val="minor"/>
    </font>
    <font>
      <b/>
      <sz val="12"/>
      <color theme="1"/>
      <name val="Aptos Narrow"/>
      <family val="2"/>
      <scheme val="minor"/>
    </font>
    <font>
      <sz val="12"/>
      <color theme="1"/>
      <name val="Aptos Narrow"/>
      <family val="2"/>
      <scheme val="minor"/>
    </font>
    <font>
      <b/>
      <sz val="14"/>
      <color rgb="FFC00000"/>
      <name val="Arial"/>
      <family val="2"/>
    </font>
    <font>
      <sz val="12"/>
      <color theme="1"/>
      <name val="Aptos Narrow"/>
      <family val="2"/>
      <charset val="161"/>
      <scheme val="minor"/>
    </font>
    <font>
      <b/>
      <sz val="14"/>
      <color theme="1"/>
      <name val="Aptos Narrow"/>
      <family val="2"/>
      <scheme val="minor"/>
    </font>
    <font>
      <sz val="14"/>
      <color rgb="FFC00000"/>
      <name val="Arial"/>
      <family val="2"/>
    </font>
    <font>
      <b/>
      <sz val="14"/>
      <name val="Arial"/>
      <family val="2"/>
    </font>
    <font>
      <sz val="14"/>
      <color theme="1"/>
      <name val="Aptos Narrow"/>
      <family val="2"/>
      <scheme val="minor"/>
    </font>
    <font>
      <sz val="12"/>
      <color rgb="FF000000"/>
      <name val="Arial"/>
      <family val="2"/>
    </font>
    <font>
      <u/>
      <sz val="11"/>
      <color theme="10"/>
      <name val="Aptos Narrow"/>
      <family val="2"/>
      <charset val="161"/>
      <scheme val="minor"/>
    </font>
    <font>
      <u/>
      <sz val="12"/>
      <color theme="10"/>
      <name val="Aptos Narrow"/>
      <family val="2"/>
      <charset val="161"/>
      <scheme val="minor"/>
    </font>
    <font>
      <sz val="12"/>
      <color theme="10"/>
      <name val="Aptos Narrow"/>
      <family val="2"/>
      <charset val="161"/>
      <scheme val="minor"/>
    </font>
    <font>
      <sz val="12"/>
      <color theme="4"/>
      <name val="Aptos Narrow"/>
      <family val="2"/>
      <charset val="161"/>
      <scheme val="minor"/>
    </font>
    <font>
      <sz val="12"/>
      <color rgb="FFC00000"/>
      <name val="Aptos Narrow"/>
      <family val="2"/>
      <charset val="161"/>
      <scheme val="minor"/>
    </font>
    <font>
      <b/>
      <sz val="12"/>
      <color theme="4"/>
      <name val="Aptos Narrow"/>
      <family val="2"/>
      <scheme val="minor"/>
    </font>
    <font>
      <sz val="11"/>
      <color rgb="FF00B8C9"/>
      <name val="Arial"/>
      <family val="2"/>
    </font>
    <font>
      <b/>
      <sz val="11"/>
      <color rgb="FF000000"/>
      <name val="Arial"/>
      <family val="2"/>
    </font>
    <font>
      <sz val="11"/>
      <color rgb="FF000000"/>
      <name val="Arial"/>
      <family val="2"/>
    </font>
    <font>
      <b/>
      <sz val="14"/>
      <color theme="1" tint="0.34998626667073579"/>
      <name val="Arial"/>
      <family val="2"/>
    </font>
    <font>
      <b/>
      <sz val="16"/>
      <color theme="1" tint="0.34998626667073579"/>
      <name val="Aptos Narrow"/>
      <family val="2"/>
      <scheme val="minor"/>
    </font>
    <font>
      <i/>
      <sz val="16"/>
      <color theme="1" tint="0.34998626667073579"/>
      <name val="Aptos Narrow"/>
      <family val="2"/>
      <scheme val="minor"/>
    </font>
    <font>
      <b/>
      <sz val="12"/>
      <color theme="1" tint="0.34998626667073579"/>
      <name val="Arial"/>
      <family val="2"/>
    </font>
    <font>
      <b/>
      <sz val="20"/>
      <color theme="2" tint="-0.499984740745262"/>
      <name val="Arial"/>
      <family val="2"/>
    </font>
    <font>
      <b/>
      <sz val="11"/>
      <color theme="2" tint="-0.499984740745262"/>
      <name val="Arial"/>
      <family val="2"/>
    </font>
    <font>
      <b/>
      <u/>
      <sz val="11"/>
      <color theme="2" tint="-0.499984740745262"/>
      <name val="Arial"/>
      <family val="2"/>
    </font>
    <font>
      <sz val="11"/>
      <color theme="1"/>
      <name val="Aptos"/>
      <family val="2"/>
    </font>
    <font>
      <b/>
      <sz val="11"/>
      <color theme="1"/>
      <name val="Aptos"/>
      <family val="2"/>
    </font>
    <font>
      <b/>
      <sz val="11"/>
      <color rgb="FF156082"/>
      <name val="Aptos"/>
      <family val="2"/>
    </font>
    <font>
      <sz val="11"/>
      <color rgb="FF156082"/>
      <name val="Aptos"/>
      <family val="2"/>
    </font>
    <font>
      <u/>
      <sz val="12"/>
      <color theme="1"/>
      <name val="Aptos"/>
      <family val="2"/>
    </font>
    <font>
      <sz val="11"/>
      <color theme="1"/>
      <name val="Symbol"/>
      <family val="1"/>
      <charset val="2"/>
    </font>
    <font>
      <sz val="7"/>
      <color theme="1"/>
      <name val="Times New Roman"/>
      <family val="1"/>
    </font>
    <font>
      <sz val="11"/>
      <color theme="1"/>
      <name val="Aptos Narrow"/>
      <family val="2"/>
      <scheme val="minor"/>
    </font>
    <font>
      <sz val="11"/>
      <color theme="7" tint="-0.499984740745262"/>
      <name val="Arial"/>
      <family val="2"/>
    </font>
    <font>
      <u/>
      <sz val="11"/>
      <color theme="7" tint="-0.249977111117893"/>
      <name val="Aptos Narrow"/>
      <family val="2"/>
      <charset val="161"/>
      <scheme val="minor"/>
    </font>
    <font>
      <b/>
      <sz val="14"/>
      <color theme="7" tint="-0.249977111117893"/>
      <name val="Arial"/>
      <family val="2"/>
    </font>
    <font>
      <i/>
      <sz val="11"/>
      <color theme="0" tint="-0.249977111117893"/>
      <name val="Aptos"/>
      <family val="2"/>
    </font>
    <font>
      <b/>
      <u/>
      <sz val="11"/>
      <color rgb="FF156082"/>
      <name val="Aptos"/>
      <family val="2"/>
    </font>
    <font>
      <b/>
      <u/>
      <sz val="11"/>
      <color theme="4"/>
      <name val="Aptos"/>
      <family val="2"/>
    </font>
    <font>
      <b/>
      <sz val="11"/>
      <color theme="4"/>
      <name val="Aptos"/>
      <family val="2"/>
    </font>
    <font>
      <b/>
      <vertAlign val="superscript"/>
      <sz val="11"/>
      <color rgb="FF156082"/>
      <name val="Aptos"/>
      <family val="2"/>
    </font>
    <font>
      <b/>
      <sz val="7"/>
      <color theme="1"/>
      <name val="Times New Roman"/>
      <family val="1"/>
    </font>
    <font>
      <sz val="10"/>
      <name val="Arial"/>
      <family val="2"/>
    </font>
    <font>
      <sz val="10"/>
      <color theme="1" tint="0.249977111117893"/>
      <name val="Aptos Narrow"/>
      <family val="1"/>
      <scheme val="minor"/>
    </font>
    <font>
      <sz val="10"/>
      <color theme="1"/>
      <name val="Aptos Narrow"/>
      <family val="1"/>
      <scheme val="minor"/>
    </font>
    <font>
      <b/>
      <sz val="10"/>
      <color theme="6"/>
      <name val="Tahoma"/>
      <family val="2"/>
    </font>
    <font>
      <b/>
      <u/>
      <sz val="11"/>
      <color rgb="FF22798E"/>
      <name val="Tahoma"/>
      <family val="2"/>
    </font>
    <font>
      <u/>
      <sz val="11"/>
      <name val="Aptos Narrow"/>
      <family val="2"/>
      <scheme val="minor"/>
    </font>
    <font>
      <b/>
      <u/>
      <sz val="14"/>
      <color rgb="FF00B050"/>
      <name val="Aptos Narrow"/>
      <family val="2"/>
      <charset val="161"/>
      <scheme val="minor"/>
    </font>
    <font>
      <sz val="11"/>
      <color theme="1" tint="0.249977111117893"/>
      <name val="Aptos Narrow"/>
      <family val="1"/>
      <scheme val="minor"/>
    </font>
    <font>
      <sz val="8"/>
      <color theme="1" tint="0.249977111117893"/>
      <name val="Aptos Narrow"/>
      <family val="1"/>
      <scheme val="minor"/>
    </font>
    <font>
      <b/>
      <u/>
      <sz val="12"/>
      <name val="Aptos Narrow"/>
      <family val="2"/>
      <scheme val="minor"/>
    </font>
    <font>
      <sz val="12"/>
      <name val="Aptos Narrow"/>
      <family val="2"/>
      <scheme val="minor"/>
    </font>
    <font>
      <b/>
      <sz val="11"/>
      <color theme="1" tint="0.249977111117893"/>
      <name val="Aptos Narrow"/>
      <family val="1"/>
      <scheme val="minor"/>
    </font>
    <font>
      <b/>
      <sz val="14"/>
      <color rgb="FF22798E"/>
      <name val="Aptos Narrow"/>
      <family val="1"/>
      <scheme val="minor"/>
    </font>
    <font>
      <sz val="11"/>
      <name val="Arial"/>
      <family val="2"/>
    </font>
    <font>
      <b/>
      <sz val="11"/>
      <color rgb="FF22798E"/>
      <name val="Tahoma"/>
      <family val="2"/>
    </font>
    <font>
      <sz val="11"/>
      <name val="Aptos Narrow"/>
      <family val="2"/>
      <scheme val="minor"/>
    </font>
    <font>
      <b/>
      <sz val="11"/>
      <name val="Aptos Narrow"/>
      <family val="2"/>
      <scheme val="minor"/>
    </font>
    <font>
      <b/>
      <sz val="11"/>
      <color theme="0"/>
      <name val="Aptos Narrow"/>
      <family val="2"/>
      <scheme val="minor"/>
    </font>
    <font>
      <sz val="7.5"/>
      <color theme="1" tint="0.249977111117893"/>
      <name val="Aptos Narrow"/>
      <family val="1"/>
      <scheme val="minor"/>
    </font>
    <font>
      <sz val="11"/>
      <color theme="2" tint="-0.749961851863155"/>
      <name val="Aptos Narrow"/>
      <family val="2"/>
      <scheme val="minor"/>
    </font>
    <font>
      <b/>
      <sz val="11"/>
      <color theme="1" tint="0.249977111117893"/>
      <name val="Aptos Narrow"/>
      <family val="2"/>
      <scheme val="minor"/>
    </font>
    <font>
      <b/>
      <sz val="11"/>
      <color theme="1" tint="0.249977111117893"/>
      <name val="Aptos Narrow"/>
      <family val="2"/>
      <charset val="161"/>
      <scheme val="minor"/>
    </font>
    <font>
      <sz val="11"/>
      <color theme="1" tint="0.249977111117893"/>
      <name val="Aptos Narrow"/>
      <family val="2"/>
      <charset val="161"/>
      <scheme val="minor"/>
    </font>
    <font>
      <sz val="10"/>
      <color theme="0"/>
      <name val="Aptos Narrow"/>
      <family val="1"/>
      <scheme val="minor"/>
    </font>
    <font>
      <b/>
      <sz val="10"/>
      <name val="Tahoma"/>
      <family val="2"/>
    </font>
    <font>
      <b/>
      <sz val="11"/>
      <color theme="0"/>
      <name val="Aptos Display"/>
      <family val="2"/>
      <scheme val="major"/>
    </font>
    <font>
      <sz val="11"/>
      <color theme="1" tint="0.14993743705557422"/>
      <name val="Aptos Narrow"/>
      <family val="2"/>
      <scheme val="minor"/>
    </font>
    <font>
      <sz val="10"/>
      <color theme="3" tint="-0.499984740745262"/>
      <name val="Aptos Narrow"/>
      <family val="2"/>
      <scheme val="minor"/>
    </font>
    <font>
      <b/>
      <sz val="25"/>
      <color theme="0"/>
      <name val="Aptos Display"/>
      <family val="2"/>
      <scheme val="major"/>
    </font>
    <font>
      <sz val="11"/>
      <color theme="2" tint="-0.89996032593768116"/>
      <name val="Aptos Narrow"/>
      <family val="2"/>
      <scheme val="minor"/>
    </font>
    <font>
      <sz val="11"/>
      <color theme="3" tint="-0.499984740745262"/>
      <name val="Aptos Narrow"/>
      <family val="2"/>
      <scheme val="minor"/>
    </font>
    <font>
      <b/>
      <sz val="10"/>
      <color rgb="FF22798E"/>
      <name val="Tahoma"/>
      <family val="2"/>
    </font>
    <font>
      <sz val="9"/>
      <color theme="1" tint="0.249977111117893"/>
      <name val="Aptos Narrow"/>
      <family val="1"/>
      <scheme val="minor"/>
    </font>
    <font>
      <sz val="10"/>
      <color theme="3" tint="-0.499984740745262"/>
      <name val="Aptos Narrow"/>
      <family val="2"/>
      <charset val="161"/>
      <scheme val="minor"/>
    </font>
    <font>
      <b/>
      <sz val="10"/>
      <name val="Aptos Narrow"/>
      <family val="2"/>
      <charset val="161"/>
      <scheme val="minor"/>
    </font>
    <font>
      <b/>
      <sz val="12"/>
      <color theme="6"/>
      <name val="Tahoma"/>
      <family val="2"/>
    </font>
    <font>
      <b/>
      <u/>
      <sz val="11"/>
      <color rgb="FF666633"/>
      <name val="Aptos Display"/>
      <family val="2"/>
      <charset val="161"/>
      <scheme val="major"/>
    </font>
    <font>
      <b/>
      <sz val="48"/>
      <color theme="6"/>
      <name val="Tahoma"/>
      <family val="2"/>
    </font>
    <font>
      <sz val="12"/>
      <color theme="1"/>
      <name val="Aptos Narrow"/>
      <family val="1"/>
      <scheme val="minor"/>
    </font>
    <font>
      <b/>
      <sz val="16"/>
      <color rgb="FF22798E"/>
      <name val="Aptos Display"/>
      <family val="2"/>
      <scheme val="major"/>
    </font>
    <font>
      <b/>
      <sz val="12"/>
      <name val="Aptos Narrow"/>
      <family val="2"/>
      <scheme val="minor"/>
    </font>
    <font>
      <b/>
      <sz val="12"/>
      <color theme="1" tint="0.499984740745262"/>
      <name val="Arial"/>
      <family val="2"/>
    </font>
    <font>
      <sz val="12"/>
      <color theme="1" tint="0.499984740745262"/>
      <name val="Arial"/>
      <family val="2"/>
    </font>
    <font>
      <sz val="14"/>
      <color theme="4"/>
      <name val="Aptos Narrow"/>
      <family val="2"/>
      <scheme val="minor"/>
    </font>
    <font>
      <b/>
      <sz val="14"/>
      <color theme="4"/>
      <name val="Aptos Narrow"/>
      <family val="2"/>
      <scheme val="minor"/>
    </font>
    <font>
      <sz val="11"/>
      <color theme="4"/>
      <name val="Aptos"/>
      <family val="2"/>
    </font>
    <font>
      <b/>
      <sz val="11"/>
      <color theme="4"/>
      <name val="Arial"/>
      <family val="2"/>
    </font>
    <font>
      <sz val="10"/>
      <color theme="4"/>
      <name val="Aptos Narrow"/>
      <family val="1"/>
      <scheme val="minor"/>
    </font>
    <font>
      <sz val="11"/>
      <color theme="4"/>
      <name val="Aptos Narrow"/>
      <family val="1"/>
      <scheme val="minor"/>
    </font>
    <font>
      <b/>
      <sz val="10"/>
      <color theme="2" tint="-0.499984740745262"/>
      <name val="Tahoma"/>
      <family val="2"/>
    </font>
    <font>
      <sz val="10"/>
      <color theme="2" tint="-0.749992370372631"/>
      <name val="Tahoma"/>
      <family val="2"/>
      <charset val="161"/>
    </font>
    <font>
      <sz val="11"/>
      <color theme="1" tint="0.249977111117893"/>
      <name val="Aptos Narrow"/>
      <family val="2"/>
      <scheme val="minor"/>
    </font>
    <font>
      <b/>
      <u/>
      <sz val="12"/>
      <color rgb="FF22798E"/>
      <name val="Aptos Narrow"/>
      <family val="2"/>
      <charset val="161"/>
      <scheme val="minor"/>
    </font>
    <font>
      <b/>
      <sz val="14"/>
      <color rgb="FF00B050"/>
      <name val="Aptos Narrow"/>
      <family val="2"/>
      <charset val="161"/>
      <scheme val="minor"/>
    </font>
    <font>
      <u/>
      <sz val="11"/>
      <color theme="1" tint="0.249977111117893"/>
      <name val="Aptos Narrow"/>
      <family val="2"/>
      <scheme val="minor"/>
    </font>
    <font>
      <i/>
      <sz val="14"/>
      <color theme="1" tint="0.499984740745262"/>
      <name val="Aptos Narrow"/>
      <family val="2"/>
    </font>
    <font>
      <i/>
      <sz val="14"/>
      <color theme="1" tint="0.499984740745262"/>
      <name val="Aptos Narrow"/>
      <family val="2"/>
      <scheme val="minor"/>
    </font>
    <font>
      <b/>
      <u/>
      <sz val="11"/>
      <color theme="4"/>
      <name val="Aptos Narrow"/>
      <family val="2"/>
      <scheme val="minor"/>
    </font>
    <font>
      <b/>
      <sz val="10"/>
      <color theme="4"/>
      <name val="Aptos"/>
      <family val="2"/>
    </font>
    <font>
      <i/>
      <sz val="12"/>
      <color theme="2" tint="-0.249977111117893"/>
      <name val="Aptos Narrow"/>
      <family val="2"/>
      <scheme val="minor"/>
    </font>
    <font>
      <i/>
      <sz val="11"/>
      <color theme="2" tint="-0.249977111117893"/>
      <name val="Aptos Narrow"/>
      <family val="2"/>
      <scheme val="minor"/>
    </font>
    <font>
      <b/>
      <sz val="14"/>
      <color theme="1" tint="0.499984740745262"/>
      <name val="Arial"/>
      <family val="2"/>
    </font>
    <font>
      <sz val="12"/>
      <color theme="0"/>
      <name val="Aptos Narrow"/>
      <family val="2"/>
      <scheme val="minor"/>
    </font>
    <font>
      <sz val="12"/>
      <color theme="0"/>
      <name val="Aptos Narrow"/>
      <family val="2"/>
    </font>
    <font>
      <b/>
      <sz val="12"/>
      <color rgb="FF000118"/>
      <name val="Nunito Sans"/>
    </font>
    <font>
      <i/>
      <sz val="11"/>
      <color theme="1"/>
      <name val="Aptos Narrow"/>
      <family val="2"/>
      <scheme val="minor"/>
    </font>
    <font>
      <sz val="11"/>
      <color theme="1" tint="0.249977111117893"/>
      <name val="Aptos"/>
      <family val="2"/>
    </font>
    <font>
      <sz val="11"/>
      <color theme="1" tint="0.34998626667073579"/>
      <name val="Aptos Narrow"/>
      <family val="2"/>
      <charset val="161"/>
      <scheme val="minor"/>
    </font>
  </fonts>
  <fills count="12">
    <fill>
      <patternFill patternType="none"/>
    </fill>
    <fill>
      <patternFill patternType="gray125"/>
    </fill>
    <fill>
      <patternFill patternType="solid">
        <fgColor rgb="FFF1F7F6"/>
        <bgColor indexed="64"/>
      </patternFill>
    </fill>
    <fill>
      <patternFill patternType="solid">
        <fgColor theme="0" tint="-4.9989318521683403E-2"/>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22798E"/>
        <bgColor indexed="64"/>
      </patternFill>
    </fill>
    <fill>
      <patternFill patternType="solid">
        <fgColor rgb="FFFFC000"/>
        <bgColor indexed="64"/>
      </patternFill>
    </fill>
    <fill>
      <patternFill patternType="solid">
        <fgColor theme="8"/>
        <bgColor indexed="64"/>
      </patternFill>
    </fill>
    <fill>
      <patternFill patternType="solid">
        <fgColor theme="4" tint="-0.2499465926084170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style="double">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right/>
      <top/>
      <bottom style="thick">
        <color theme="4" tint="0.59996337778862885"/>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theme="0"/>
      </left>
      <right style="medium">
        <color theme="0"/>
      </right>
      <top style="medium">
        <color theme="0"/>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s>
  <cellStyleXfs count="12">
    <xf numFmtId="0" fontId="0" fillId="0" borderId="0"/>
    <xf numFmtId="0" fontId="14" fillId="0" borderId="0" applyNumberFormat="0" applyFill="0" applyBorder="0" applyAlignment="0" applyProtection="0"/>
    <xf numFmtId="0" fontId="47" fillId="0" borderId="0"/>
    <xf numFmtId="0" fontId="50" fillId="0" borderId="0">
      <alignment horizontal="center" vertical="center"/>
    </xf>
    <xf numFmtId="0" fontId="50" fillId="0" borderId="0">
      <alignment horizontal="right"/>
    </xf>
    <xf numFmtId="0" fontId="66" fillId="0" borderId="0" applyNumberFormat="0" applyFill="0" applyBorder="0">
      <alignment vertical="top" wrapText="1"/>
    </xf>
    <xf numFmtId="0" fontId="71" fillId="10" borderId="0">
      <alignment horizontal="center" vertical="center"/>
    </xf>
    <xf numFmtId="0" fontId="73" fillId="0" borderId="0" applyNumberFormat="0" applyFill="0" applyBorder="0" applyAlignment="0" applyProtection="0"/>
    <xf numFmtId="0" fontId="75" fillId="11" borderId="28" applyNumberFormat="0" applyAlignment="0" applyProtection="0"/>
    <xf numFmtId="0" fontId="76" fillId="4" borderId="0" applyNumberFormat="0" applyBorder="0" applyAlignment="0" applyProtection="0"/>
    <xf numFmtId="0" fontId="82" fillId="0" borderId="0" applyFill="0" applyBorder="0" applyAlignment="0" applyProtection="0"/>
    <xf numFmtId="0" fontId="84" fillId="0" borderId="0">
      <alignment horizontal="right" vertical="center"/>
    </xf>
  </cellStyleXfs>
  <cellXfs count="295">
    <xf numFmtId="0" fontId="0" fillId="0" borderId="0" xfId="0"/>
    <xf numFmtId="0" fontId="1"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0" borderId="0" xfId="0" applyProtection="1">
      <protection locked="0"/>
    </xf>
    <xf numFmtId="9" fontId="4" fillId="0" borderId="0" xfId="0" applyNumberFormat="1" applyFont="1" applyAlignment="1" applyProtection="1">
      <alignment horizontal="center" vertical="center" wrapText="1"/>
      <protection locked="0"/>
    </xf>
    <xf numFmtId="0" fontId="0" fillId="0" borderId="0" xfId="0" applyAlignment="1" applyProtection="1">
      <alignment wrapText="1"/>
      <protection locked="0"/>
    </xf>
    <xf numFmtId="164" fontId="0" fillId="0" borderId="0" xfId="0" applyNumberFormat="1" applyAlignment="1" applyProtection="1">
      <alignment horizontal="center" wrapText="1"/>
      <protection locked="0"/>
    </xf>
    <xf numFmtId="164" fontId="0" fillId="0" borderId="0" xfId="0" applyNumberFormat="1" applyAlignment="1" applyProtection="1">
      <alignment horizontal="center"/>
      <protection locked="0"/>
    </xf>
    <xf numFmtId="9"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8" xfId="0" applyBorder="1" applyProtection="1">
      <protection locked="0"/>
    </xf>
    <xf numFmtId="0" fontId="4" fillId="0" borderId="8" xfId="0" applyFont="1" applyBorder="1"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vertical="center" wrapText="1"/>
      <protection locked="0"/>
    </xf>
    <xf numFmtId="164" fontId="0" fillId="0" borderId="0" xfId="0" applyNumberFormat="1" applyProtection="1">
      <protection locked="0"/>
    </xf>
    <xf numFmtId="164" fontId="0" fillId="0" borderId="0" xfId="0" applyNumberFormat="1" applyAlignment="1">
      <alignment horizontal="center" wrapText="1"/>
    </xf>
    <xf numFmtId="9" fontId="0" fillId="0" borderId="0" xfId="0" applyNumberFormat="1" applyAlignment="1">
      <alignment horizontal="center"/>
    </xf>
    <xf numFmtId="164" fontId="6" fillId="0" borderId="0" xfId="0" applyNumberFormat="1" applyFont="1" applyAlignment="1">
      <alignment horizontal="center"/>
    </xf>
    <xf numFmtId="164" fontId="0" fillId="0" borderId="0" xfId="0" applyNumberFormat="1" applyAlignment="1">
      <alignment horizontal="center"/>
    </xf>
    <xf numFmtId="164" fontId="0" fillId="0" borderId="0" xfId="0" applyNumberFormat="1"/>
    <xf numFmtId="0" fontId="9" fillId="0" borderId="0" xfId="0" applyFont="1" applyAlignment="1">
      <alignment horizontal="right"/>
    </xf>
    <xf numFmtId="0" fontId="12" fillId="0" borderId="0" xfId="0" applyFont="1" applyAlignment="1">
      <alignment horizontal="right"/>
    </xf>
    <xf numFmtId="0" fontId="3" fillId="2" borderId="6" xfId="0" applyFont="1" applyFill="1" applyBorder="1" applyAlignment="1">
      <alignment horizontal="center" vertical="center" wrapText="1"/>
    </xf>
    <xf numFmtId="0" fontId="6" fillId="2" borderId="1" xfId="0" applyFont="1" applyFill="1" applyBorder="1" applyAlignment="1">
      <alignment vertical="center"/>
    </xf>
    <xf numFmtId="0" fontId="8" fillId="0" borderId="0" xfId="0" applyFont="1" applyProtection="1">
      <protection locked="0"/>
    </xf>
    <xf numFmtId="0" fontId="8" fillId="0" borderId="0" xfId="0" applyFont="1" applyAlignment="1" applyProtection="1">
      <alignment wrapText="1"/>
      <protection locked="0"/>
    </xf>
    <xf numFmtId="164" fontId="8" fillId="0" borderId="0" xfId="0" applyNumberFormat="1" applyFont="1"/>
    <xf numFmtId="164" fontId="8" fillId="0" borderId="0" xfId="0" applyNumberFormat="1" applyFont="1" applyProtection="1">
      <protection locked="0"/>
    </xf>
    <xf numFmtId="0" fontId="26" fillId="2" borderId="4"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2" fillId="0" borderId="0" xfId="0" applyFont="1" applyProtection="1">
      <protection locked="0"/>
    </xf>
    <xf numFmtId="0" fontId="16" fillId="0" borderId="0" xfId="1" applyFont="1" applyFill="1" applyBorder="1" applyAlignment="1" applyProtection="1">
      <alignment vertical="center"/>
    </xf>
    <xf numFmtId="0" fontId="17" fillId="0" borderId="0" xfId="1" applyFont="1" applyFill="1" applyBorder="1" applyAlignment="1" applyProtection="1">
      <alignment vertical="center"/>
    </xf>
    <xf numFmtId="0" fontId="8" fillId="0" borderId="0" xfId="0" applyFont="1" applyAlignment="1" applyProtection="1">
      <alignment vertical="center"/>
      <protection locked="0"/>
    </xf>
    <xf numFmtId="0" fontId="15" fillId="0" borderId="0" xfId="1" applyFont="1" applyFill="1" applyBorder="1" applyAlignment="1" applyProtection="1">
      <alignment vertical="center"/>
      <protection locked="0"/>
    </xf>
    <xf numFmtId="0" fontId="37" fillId="0" borderId="0" xfId="0" applyFont="1" applyAlignment="1" applyProtection="1">
      <alignment horizontal="center"/>
      <protection locked="0"/>
    </xf>
    <xf numFmtId="0" fontId="30" fillId="0" borderId="0" xfId="0" applyFont="1" applyAlignment="1">
      <alignment horizontal="left"/>
    </xf>
    <xf numFmtId="0" fontId="31" fillId="0" borderId="0" xfId="0" applyFont="1" applyAlignment="1">
      <alignment horizontal="left" vertical="center"/>
    </xf>
    <xf numFmtId="0" fontId="31" fillId="0" borderId="0" xfId="0" applyFont="1" applyAlignment="1">
      <alignment vertical="center"/>
    </xf>
    <xf numFmtId="0" fontId="34" fillId="0" borderId="0" xfId="0" applyFont="1" applyAlignment="1">
      <alignment vertical="center"/>
    </xf>
    <xf numFmtId="0" fontId="12" fillId="0" borderId="0" xfId="0" applyFont="1"/>
    <xf numFmtId="0" fontId="9" fillId="0" borderId="0" xfId="0" applyFont="1" applyAlignment="1">
      <alignment vertical="center"/>
    </xf>
    <xf numFmtId="0" fontId="30" fillId="0" borderId="0" xfId="0" applyFont="1"/>
    <xf numFmtId="0" fontId="9" fillId="0" borderId="0" xfId="0" applyFont="1"/>
    <xf numFmtId="0" fontId="30" fillId="0" borderId="0" xfId="0" applyFont="1" applyAlignment="1">
      <alignment vertical="center"/>
    </xf>
    <xf numFmtId="0" fontId="31" fillId="0" borderId="0" xfId="0" applyFont="1"/>
    <xf numFmtId="0" fontId="13" fillId="0" borderId="0" xfId="0" applyFont="1" applyAlignment="1">
      <alignment vertical="center" wrapText="1"/>
    </xf>
    <xf numFmtId="0" fontId="35" fillId="0" borderId="0" xfId="0" applyFont="1"/>
    <xf numFmtId="0" fontId="22" fillId="0" borderId="0" xfId="0" applyFont="1" applyAlignment="1">
      <alignment vertical="center" wrapText="1"/>
    </xf>
    <xf numFmtId="0" fontId="21" fillId="0" borderId="0" xfId="0" applyFont="1" applyAlignment="1">
      <alignment vertical="center" wrapText="1"/>
    </xf>
    <xf numFmtId="0" fontId="30" fillId="0" borderId="0" xfId="0" applyFont="1" applyAlignment="1">
      <alignment horizontal="left" vertical="center" wrapText="1"/>
    </xf>
    <xf numFmtId="0" fontId="5" fillId="2" borderId="1" xfId="0" applyFont="1" applyFill="1" applyBorder="1" applyAlignment="1">
      <alignment vertical="center"/>
    </xf>
    <xf numFmtId="166" fontId="43" fillId="0" borderId="0" xfId="0" applyNumberFormat="1" applyFont="1" applyAlignment="1">
      <alignment horizontal="center"/>
    </xf>
    <xf numFmtId="0" fontId="5" fillId="0" borderId="0" xfId="0" applyFont="1" applyAlignment="1" applyProtection="1">
      <alignment vertical="center"/>
      <protection locked="0"/>
    </xf>
    <xf numFmtId="0" fontId="5" fillId="0" borderId="0" xfId="0" applyFont="1" applyAlignment="1">
      <alignment horizontal="center"/>
    </xf>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left" wrapText="1"/>
    </xf>
    <xf numFmtId="0" fontId="30" fillId="0" borderId="0" xfId="0" applyFont="1" applyAlignment="1">
      <alignment vertical="center" wrapText="1"/>
    </xf>
    <xf numFmtId="164" fontId="11" fillId="3" borderId="1" xfId="0" applyNumberFormat="1" applyFont="1" applyFill="1" applyBorder="1" applyAlignment="1">
      <alignment horizontal="right" vertical="center" wrapText="1"/>
    </xf>
    <xf numFmtId="0" fontId="2" fillId="0" borderId="0" xfId="0" applyFont="1" applyAlignment="1">
      <alignment horizontal="right" vertical="center" wrapText="1"/>
    </xf>
    <xf numFmtId="0" fontId="48" fillId="0" borderId="0" xfId="2" applyFont="1" applyProtection="1">
      <protection locked="0"/>
    </xf>
    <xf numFmtId="167" fontId="49" fillId="0" borderId="0" xfId="2" applyNumberFormat="1" applyFont="1" applyProtection="1">
      <protection locked="0"/>
    </xf>
    <xf numFmtId="0" fontId="55" fillId="0" borderId="0" xfId="2" applyFont="1" applyAlignment="1" applyProtection="1">
      <alignment vertical="center"/>
      <protection locked="0"/>
    </xf>
    <xf numFmtId="164" fontId="48" fillId="0" borderId="0" xfId="2" applyNumberFormat="1" applyFont="1"/>
    <xf numFmtId="14" fontId="62" fillId="5" borderId="0" xfId="2" applyNumberFormat="1" applyFont="1" applyFill="1" applyAlignment="1" applyProtection="1">
      <alignment horizontal="center" vertical="center"/>
      <protection locked="0"/>
    </xf>
    <xf numFmtId="164" fontId="62" fillId="5" borderId="0" xfId="2" applyNumberFormat="1" applyFont="1" applyFill="1" applyAlignment="1" applyProtection="1">
      <alignment horizontal="center" vertical="center"/>
      <protection locked="0"/>
    </xf>
    <xf numFmtId="164" fontId="48" fillId="0" borderId="0" xfId="2" applyNumberFormat="1" applyFont="1" applyProtection="1">
      <protection locked="0"/>
    </xf>
    <xf numFmtId="0" fontId="48" fillId="0" borderId="0" xfId="2" applyFont="1"/>
    <xf numFmtId="0" fontId="48" fillId="0" borderId="0" xfId="2" applyFont="1" applyAlignment="1" applyProtection="1">
      <alignment horizontal="center" vertical="center"/>
      <protection locked="0"/>
    </xf>
    <xf numFmtId="9" fontId="48" fillId="0" borderId="0" xfId="2" applyNumberFormat="1" applyFont="1" applyAlignment="1" applyProtection="1">
      <alignment horizontal="center" vertical="center"/>
      <protection locked="0"/>
    </xf>
    <xf numFmtId="0" fontId="65" fillId="0" borderId="0" xfId="2" applyFont="1" applyAlignment="1" applyProtection="1">
      <alignment vertical="center"/>
      <protection locked="0"/>
    </xf>
    <xf numFmtId="0" fontId="70" fillId="0" borderId="0" xfId="2" applyFont="1" applyProtection="1">
      <protection locked="0"/>
    </xf>
    <xf numFmtId="0" fontId="55" fillId="0" borderId="0" xfId="2" applyFont="1" applyAlignment="1" applyProtection="1">
      <alignment vertical="top"/>
      <protection locked="0"/>
    </xf>
    <xf numFmtId="14" fontId="74" fillId="0" borderId="0" xfId="7" applyNumberFormat="1" applyFont="1" applyFill="1" applyBorder="1" applyAlignment="1" applyProtection="1">
      <alignment horizontal="center" vertical="center" wrapText="1"/>
      <protection locked="0"/>
    </xf>
    <xf numFmtId="0" fontId="74" fillId="0" borderId="0" xfId="7" applyFont="1" applyFill="1" applyBorder="1" applyAlignment="1" applyProtection="1">
      <alignment vertical="center" wrapText="1"/>
      <protection locked="0"/>
    </xf>
    <xf numFmtId="0" fontId="55" fillId="0" borderId="0" xfId="2" applyFont="1" applyProtection="1">
      <protection locked="0"/>
    </xf>
    <xf numFmtId="0" fontId="48" fillId="0" borderId="0" xfId="2" applyFont="1" applyAlignment="1" applyProtection="1">
      <alignment vertical="top"/>
      <protection locked="0"/>
    </xf>
    <xf numFmtId="0" fontId="79" fillId="0" borderId="0" xfId="2" applyFont="1" applyAlignment="1" applyProtection="1">
      <alignment vertical="top"/>
      <protection locked="0"/>
    </xf>
    <xf numFmtId="0" fontId="80" fillId="0" borderId="8" xfId="9" applyFont="1" applyFill="1" applyBorder="1" applyAlignment="1" applyProtection="1">
      <alignment horizontal="left" vertical="center" wrapText="1"/>
    </xf>
    <xf numFmtId="0" fontId="80" fillId="0" borderId="0" xfId="9" applyFont="1" applyFill="1" applyBorder="1" applyAlignment="1" applyProtection="1">
      <alignment horizontal="left" vertical="center" wrapText="1"/>
    </xf>
    <xf numFmtId="0" fontId="80" fillId="0" borderId="0" xfId="7" applyFont="1" applyFill="1" applyBorder="1" applyAlignment="1" applyProtection="1">
      <alignment horizontal="left" vertical="center" wrapText="1"/>
    </xf>
    <xf numFmtId="0" fontId="48" fillId="0" borderId="0" xfId="2" applyFont="1" applyAlignment="1" applyProtection="1">
      <alignment vertical="center"/>
      <protection locked="0"/>
    </xf>
    <xf numFmtId="0" fontId="63" fillId="0" borderId="0" xfId="2" applyFont="1" applyAlignment="1">
      <alignment horizontal="center" vertical="center"/>
    </xf>
    <xf numFmtId="164" fontId="63" fillId="0" borderId="0" xfId="2" applyNumberFormat="1" applyFont="1" applyAlignment="1">
      <alignment horizontal="center" vertical="center"/>
    </xf>
    <xf numFmtId="14" fontId="63" fillId="0" borderId="0" xfId="2" applyNumberFormat="1" applyFont="1" applyAlignment="1">
      <alignment horizontal="center" vertical="center"/>
    </xf>
    <xf numFmtId="8" fontId="62" fillId="7" borderId="0" xfId="2" applyNumberFormat="1" applyFont="1" applyFill="1" applyAlignment="1">
      <alignment horizontal="right" vertical="center"/>
    </xf>
    <xf numFmtId="0" fontId="62" fillId="5" borderId="0" xfId="2" applyFont="1" applyFill="1" applyAlignment="1">
      <alignment horizontal="center" vertical="center"/>
    </xf>
    <xf numFmtId="164" fontId="62" fillId="5" borderId="0" xfId="2" applyNumberFormat="1" applyFont="1" applyFill="1" applyAlignment="1">
      <alignment horizontal="center" vertical="center"/>
    </xf>
    <xf numFmtId="14" fontId="62" fillId="5" borderId="0" xfId="2" applyNumberFormat="1" applyFont="1" applyFill="1" applyAlignment="1">
      <alignment horizontal="center" vertical="center"/>
    </xf>
    <xf numFmtId="8" fontId="62" fillId="5" borderId="0" xfId="2" applyNumberFormat="1" applyFont="1" applyFill="1" applyAlignment="1">
      <alignment horizontal="right" vertical="center"/>
    </xf>
    <xf numFmtId="14" fontId="62" fillId="0" borderId="0" xfId="2" applyNumberFormat="1" applyFont="1" applyAlignment="1">
      <alignment horizontal="center" vertical="center"/>
    </xf>
    <xf numFmtId="2" fontId="54" fillId="6" borderId="0" xfId="2" applyNumberFormat="1" applyFont="1" applyFill="1" applyAlignment="1">
      <alignment horizontal="left" vertical="center"/>
    </xf>
    <xf numFmtId="0" fontId="54" fillId="6" borderId="0" xfId="2" applyFont="1" applyFill="1" applyAlignment="1">
      <alignment horizontal="left" vertical="center"/>
    </xf>
    <xf numFmtId="0" fontId="54" fillId="0" borderId="0" xfId="2" applyFont="1"/>
    <xf numFmtId="0" fontId="61" fillId="0" borderId="0" xfId="4" applyFont="1" applyAlignment="1">
      <alignment horizontal="right" vertical="center"/>
    </xf>
    <xf numFmtId="164" fontId="54" fillId="5" borderId="23" xfId="2" applyNumberFormat="1" applyFont="1" applyFill="1" applyBorder="1" applyAlignment="1">
      <alignment horizontal="right" vertical="center" indent="1"/>
    </xf>
    <xf numFmtId="8" fontId="54" fillId="5" borderId="22" xfId="2" applyNumberFormat="1" applyFont="1" applyFill="1" applyBorder="1" applyAlignment="1">
      <alignment horizontal="right" vertical="center" indent="1"/>
    </xf>
    <xf numFmtId="0" fontId="53" fillId="0" borderId="0" xfId="2" applyFont="1" applyAlignment="1">
      <alignment horizontal="center" vertical="top"/>
    </xf>
    <xf numFmtId="0" fontId="62" fillId="0" borderId="0" xfId="5" applyFont="1" applyFill="1" applyBorder="1">
      <alignment vertical="top" wrapText="1"/>
    </xf>
    <xf numFmtId="166" fontId="44" fillId="0" borderId="8" xfId="0" applyNumberFormat="1" applyFont="1" applyBorder="1" applyAlignment="1">
      <alignment horizontal="center"/>
    </xf>
    <xf numFmtId="0" fontId="78" fillId="0" borderId="0" xfId="4" applyFont="1">
      <alignment horizontal="right"/>
    </xf>
    <xf numFmtId="169" fontId="48" fillId="0" borderId="0" xfId="2" applyNumberFormat="1" applyFont="1" applyAlignment="1">
      <alignment horizontal="left"/>
    </xf>
    <xf numFmtId="0" fontId="54" fillId="6" borderId="0" xfId="2" applyFont="1" applyFill="1" applyAlignment="1">
      <alignment horizontal="right"/>
    </xf>
    <xf numFmtId="0" fontId="54" fillId="6" borderId="0" xfId="2" applyFont="1" applyFill="1" applyAlignment="1">
      <alignment horizontal="right" vertical="top"/>
    </xf>
    <xf numFmtId="0" fontId="55" fillId="0" borderId="0" xfId="2" applyFont="1"/>
    <xf numFmtId="0" fontId="55" fillId="6" borderId="8" xfId="2" applyFont="1" applyFill="1" applyBorder="1" applyAlignment="1">
      <alignment vertical="top"/>
    </xf>
    <xf numFmtId="0" fontId="55" fillId="0" borderId="8" xfId="2" applyFont="1" applyBorder="1"/>
    <xf numFmtId="0" fontId="72" fillId="8" borderId="27" xfId="6" applyFont="1" applyFill="1" applyBorder="1">
      <alignment horizontal="center" vertical="center"/>
    </xf>
    <xf numFmtId="0" fontId="72" fillId="8" borderId="0" xfId="6" applyFont="1" applyFill="1">
      <alignment horizontal="center" vertical="center"/>
    </xf>
    <xf numFmtId="164" fontId="68" fillId="5" borderId="23" xfId="2" applyNumberFormat="1" applyFont="1" applyFill="1" applyBorder="1" applyAlignment="1">
      <alignment horizontal="center" vertical="top"/>
    </xf>
    <xf numFmtId="0" fontId="68" fillId="5" borderId="23" xfId="2" applyFont="1" applyFill="1" applyBorder="1" applyAlignment="1">
      <alignment horizontal="center" vertical="center" wrapText="1"/>
    </xf>
    <xf numFmtId="168" fontId="54" fillId="0" borderId="0" xfId="2" applyNumberFormat="1" applyFont="1"/>
    <xf numFmtId="0" fontId="64" fillId="8" borderId="0" xfId="2" applyFont="1" applyFill="1" applyAlignment="1">
      <alignment horizontal="center" vertical="center"/>
    </xf>
    <xf numFmtId="0" fontId="62" fillId="0" borderId="0" xfId="2" applyFont="1" applyAlignment="1">
      <alignment horizontal="center" vertical="center"/>
    </xf>
    <xf numFmtId="164" fontId="62" fillId="0" borderId="0" xfId="2" applyNumberFormat="1" applyFont="1" applyAlignment="1">
      <alignment horizontal="center" vertical="center"/>
    </xf>
    <xf numFmtId="164" fontId="7" fillId="3" borderId="6" xfId="0" applyNumberFormat="1" applyFont="1" applyFill="1" applyBorder="1" applyAlignment="1">
      <alignment horizontal="right" vertical="center" wrapText="1"/>
    </xf>
    <xf numFmtId="0" fontId="2" fillId="0" borderId="0" xfId="0" applyFont="1" applyAlignment="1">
      <alignment vertical="center" wrapText="1"/>
    </xf>
    <xf numFmtId="0" fontId="88" fillId="3" borderId="4" xfId="0" applyFont="1" applyFill="1" applyBorder="1" applyAlignment="1">
      <alignment horizontal="center" vertical="center" wrapText="1"/>
    </xf>
    <xf numFmtId="0" fontId="88" fillId="3" borderId="1" xfId="0" applyFont="1" applyFill="1" applyBorder="1" applyAlignment="1">
      <alignment horizontal="center" vertical="center" wrapText="1"/>
    </xf>
    <xf numFmtId="164" fontId="88" fillId="3" borderId="4" xfId="0" applyNumberFormat="1" applyFont="1" applyFill="1" applyBorder="1" applyAlignment="1">
      <alignment horizontal="right" vertical="center" wrapText="1"/>
    </xf>
    <xf numFmtId="164" fontId="89" fillId="3" borderId="5" xfId="0" applyNumberFormat="1" applyFont="1" applyFill="1" applyBorder="1" applyAlignment="1">
      <alignment horizontal="right" vertical="center" wrapText="1"/>
    </xf>
    <xf numFmtId="9" fontId="89" fillId="3" borderId="1" xfId="0" applyNumberFormat="1" applyFont="1" applyFill="1" applyBorder="1" applyAlignment="1">
      <alignment horizontal="right" vertical="center" wrapText="1"/>
    </xf>
    <xf numFmtId="164" fontId="89" fillId="3" borderId="1" xfId="0" applyNumberFormat="1" applyFont="1" applyFill="1" applyBorder="1" applyAlignment="1">
      <alignment horizontal="right" vertical="center" wrapText="1"/>
    </xf>
    <xf numFmtId="0" fontId="91" fillId="0" borderId="7" xfId="0" applyFont="1" applyBorder="1" applyAlignment="1" applyProtection="1">
      <alignment horizontal="center" vertical="center" wrapText="1"/>
      <protection locked="0"/>
    </xf>
    <xf numFmtId="14" fontId="91" fillId="0" borderId="7" xfId="0" applyNumberFormat="1" applyFont="1" applyBorder="1" applyAlignment="1" applyProtection="1">
      <alignment horizontal="center" vertical="center"/>
      <protection locked="0"/>
    </xf>
    <xf numFmtId="0" fontId="90" fillId="3" borderId="7" xfId="0" applyFont="1" applyFill="1" applyBorder="1" applyAlignment="1">
      <alignment horizontal="center" vertical="center"/>
    </xf>
    <xf numFmtId="164" fontId="44" fillId="0" borderId="0" xfId="0" applyNumberFormat="1" applyFont="1" applyAlignment="1">
      <alignment horizontal="center" vertical="center" wrapText="1"/>
    </xf>
    <xf numFmtId="164" fontId="93" fillId="0" borderId="0" xfId="0" applyNumberFormat="1" applyFont="1" applyAlignment="1">
      <alignment horizontal="center" wrapText="1"/>
    </xf>
    <xf numFmtId="0" fontId="94" fillId="0" borderId="0" xfId="2" applyFont="1"/>
    <xf numFmtId="0" fontId="94" fillId="0" borderId="0" xfId="2" applyFont="1" applyAlignment="1">
      <alignment horizontal="left"/>
    </xf>
    <xf numFmtId="0" fontId="95" fillId="6" borderId="0" xfId="2" applyFont="1" applyFill="1" applyAlignment="1">
      <alignment horizontal="left"/>
    </xf>
    <xf numFmtId="0" fontId="96" fillId="0" borderId="8" xfId="4" applyFont="1" applyBorder="1">
      <alignment horizontal="right"/>
    </xf>
    <xf numFmtId="0" fontId="44" fillId="0" borderId="0" xfId="0" applyFont="1" applyAlignment="1">
      <alignment horizontal="center" vertical="center" wrapText="1"/>
    </xf>
    <xf numFmtId="165" fontId="19" fillId="0" borderId="0" xfId="0" applyNumberFormat="1" applyFont="1"/>
    <xf numFmtId="14" fontId="19" fillId="0" borderId="0" xfId="0" applyNumberFormat="1" applyFont="1" applyAlignment="1" applyProtection="1">
      <alignment horizontal="left"/>
      <protection locked="0"/>
    </xf>
    <xf numFmtId="0" fontId="105" fillId="0" borderId="15" xfId="0" applyFont="1" applyBorder="1" applyAlignment="1">
      <alignment vertical="center"/>
    </xf>
    <xf numFmtId="0" fontId="44" fillId="0" borderId="1" xfId="0" applyFont="1" applyBorder="1" applyAlignment="1">
      <alignment vertical="center"/>
    </xf>
    <xf numFmtId="0" fontId="44" fillId="0" borderId="4" xfId="0" applyFont="1" applyBorder="1" applyAlignment="1">
      <alignment vertical="center"/>
    </xf>
    <xf numFmtId="0" fontId="60" fillId="0" borderId="8" xfId="2" applyFont="1" applyBorder="1"/>
    <xf numFmtId="0" fontId="54" fillId="0" borderId="8" xfId="2" applyFont="1" applyBorder="1" applyAlignment="1">
      <alignment horizontal="left" vertical="center"/>
    </xf>
    <xf numFmtId="0" fontId="59" fillId="0" borderId="8" xfId="2" applyFont="1" applyBorder="1" applyAlignment="1">
      <alignment horizontal="right" vertical="center"/>
    </xf>
    <xf numFmtId="8" fontId="58" fillId="5" borderId="34" xfId="2" applyNumberFormat="1" applyFont="1" applyFill="1" applyBorder="1" applyAlignment="1">
      <alignment horizontal="right" vertical="center" indent="1"/>
    </xf>
    <xf numFmtId="0" fontId="57" fillId="0" borderId="8" xfId="2" applyFont="1" applyBorder="1" applyAlignment="1">
      <alignment vertical="top" wrapText="1"/>
    </xf>
    <xf numFmtId="0" fontId="87" fillId="0" borderId="8" xfId="2" applyFont="1" applyBorder="1" applyAlignment="1">
      <alignment horizontal="center" vertical="top" wrapText="1"/>
    </xf>
    <xf numFmtId="0" fontId="62" fillId="0" borderId="8" xfId="2" applyFont="1" applyBorder="1" applyAlignment="1">
      <alignment vertical="top" wrapText="1"/>
    </xf>
    <xf numFmtId="0" fontId="87" fillId="0" borderId="33" xfId="2" applyFont="1" applyBorder="1" applyAlignment="1">
      <alignment horizontal="center" vertical="top" wrapText="1"/>
    </xf>
    <xf numFmtId="0" fontId="14" fillId="0" borderId="2" xfId="1" applyBorder="1" applyAlignment="1" applyProtection="1">
      <alignment vertical="center"/>
    </xf>
    <xf numFmtId="0" fontId="14" fillId="0" borderId="0" xfId="1" applyBorder="1" applyAlignment="1" applyProtection="1">
      <alignment vertical="center"/>
    </xf>
    <xf numFmtId="0" fontId="6" fillId="2" borderId="4" xfId="0" applyFont="1" applyFill="1" applyBorder="1" applyAlignment="1">
      <alignment vertical="center"/>
    </xf>
    <xf numFmtId="170" fontId="9" fillId="3" borderId="7" xfId="0" applyNumberFormat="1" applyFont="1" applyFill="1" applyBorder="1" applyAlignment="1">
      <alignment horizontal="center" vertical="center"/>
    </xf>
    <xf numFmtId="0" fontId="92" fillId="0" borderId="2" xfId="0" applyFont="1" applyBorder="1" applyAlignment="1">
      <alignment vertical="center"/>
    </xf>
    <xf numFmtId="0" fontId="92" fillId="0" borderId="39" xfId="0" applyFont="1" applyBorder="1" applyAlignment="1">
      <alignment vertical="center"/>
    </xf>
    <xf numFmtId="0" fontId="9" fillId="0" borderId="8" xfId="0" applyFont="1" applyBorder="1" applyAlignment="1">
      <alignment horizontal="right"/>
    </xf>
    <xf numFmtId="14" fontId="91" fillId="0" borderId="40" xfId="0" applyNumberFormat="1" applyFont="1" applyBorder="1" applyAlignment="1" applyProtection="1">
      <alignment horizontal="center" vertical="center"/>
      <protection locked="0"/>
    </xf>
    <xf numFmtId="0" fontId="109" fillId="0" borderId="0" xfId="0" applyFont="1" applyAlignment="1">
      <alignment horizontal="right"/>
    </xf>
    <xf numFmtId="170" fontId="2" fillId="0" borderId="0" xfId="0" applyNumberFormat="1" applyFont="1" applyAlignment="1">
      <alignment horizontal="center" vertical="center" wrapText="1"/>
    </xf>
    <xf numFmtId="14" fontId="0" fillId="0" borderId="0" xfId="0" applyNumberFormat="1" applyProtection="1">
      <protection locked="0"/>
    </xf>
    <xf numFmtId="14" fontId="111" fillId="0" borderId="0" xfId="0" applyNumberFormat="1" applyFont="1"/>
    <xf numFmtId="0" fontId="102" fillId="0" borderId="0" xfId="0" applyFont="1" applyAlignment="1">
      <alignment vertical="center"/>
    </xf>
    <xf numFmtId="0" fontId="102" fillId="0" borderId="8" xfId="0" applyFont="1" applyBorder="1" applyAlignment="1">
      <alignment vertical="center"/>
    </xf>
    <xf numFmtId="0" fontId="113" fillId="0" borderId="0" xfId="0" applyFont="1" applyAlignment="1">
      <alignment horizontal="left" vertical="center" shrinkToFit="1"/>
    </xf>
    <xf numFmtId="0" fontId="113" fillId="0" borderId="0" xfId="0" applyFont="1" applyAlignment="1">
      <alignment vertical="center" shrinkToFit="1"/>
    </xf>
    <xf numFmtId="171" fontId="19" fillId="0" borderId="0" xfId="0" applyNumberFormat="1" applyFont="1" applyAlignment="1">
      <alignment horizontal="center" vertical="center"/>
    </xf>
    <xf numFmtId="0" fontId="0" fillId="0" borderId="8" xfId="0" applyBorder="1"/>
    <xf numFmtId="0" fontId="114" fillId="0" borderId="0" xfId="0" applyFont="1" applyAlignment="1">
      <alignment horizontal="center" vertical="center"/>
    </xf>
    <xf numFmtId="0" fontId="103" fillId="0" borderId="0" xfId="0" applyFont="1" applyAlignment="1">
      <alignment vertical="center"/>
    </xf>
    <xf numFmtId="0" fontId="14" fillId="0" borderId="8" xfId="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112" fillId="0" borderId="0" xfId="0" applyFont="1" applyAlignment="1">
      <alignment horizontal="left"/>
    </xf>
    <xf numFmtId="0" fontId="27" fillId="0" borderId="8" xfId="0" applyFont="1" applyBorder="1" applyAlignment="1">
      <alignment horizontal="center" vertical="center" wrapText="1"/>
    </xf>
    <xf numFmtId="0" fontId="12" fillId="0" borderId="0" xfId="0" applyFont="1" applyAlignment="1">
      <alignment horizontal="center"/>
    </xf>
    <xf numFmtId="0" fontId="12" fillId="0" borderId="0" xfId="0" applyFont="1" applyAlignment="1" applyProtection="1">
      <alignment horizontal="center"/>
      <protection locked="0"/>
    </xf>
    <xf numFmtId="0" fontId="7" fillId="0" borderId="8" xfId="0" applyFont="1" applyBorder="1" applyAlignment="1">
      <alignment horizontal="right" vertical="center" wrapText="1"/>
    </xf>
    <xf numFmtId="0" fontId="5"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2" xfId="0" applyFont="1" applyBorder="1" applyAlignment="1">
      <alignment horizontal="right" vertical="center" wrapText="1"/>
    </xf>
    <xf numFmtId="0" fontId="102" fillId="0" borderId="10" xfId="0" applyFont="1" applyBorder="1" applyAlignment="1">
      <alignment horizontal="left" vertical="center"/>
    </xf>
    <xf numFmtId="0" fontId="103" fillId="0" borderId="0" xfId="0" applyFont="1" applyAlignment="1">
      <alignment horizontal="left" vertical="center"/>
    </xf>
    <xf numFmtId="0" fontId="5" fillId="0" borderId="0" xfId="0" applyFont="1" applyAlignment="1" applyProtection="1">
      <alignment horizontal="center" vertical="center"/>
      <protection locked="0"/>
    </xf>
    <xf numFmtId="0" fontId="88" fillId="3" borderId="9" xfId="0" applyFont="1" applyFill="1" applyBorder="1" applyAlignment="1">
      <alignment horizontal="center" vertical="center" wrapText="1"/>
    </xf>
    <xf numFmtId="0" fontId="88" fillId="3" borderId="5" xfId="0" applyFont="1" applyFill="1" applyBorder="1" applyAlignment="1">
      <alignment horizontal="center" vertical="center" wrapText="1"/>
    </xf>
    <xf numFmtId="0" fontId="88" fillId="3" borderId="4" xfId="0" applyFont="1" applyFill="1" applyBorder="1" applyAlignment="1">
      <alignment horizontal="center" vertical="center" wrapText="1"/>
    </xf>
    <xf numFmtId="0" fontId="24" fillId="0" borderId="3" xfId="0" applyFont="1" applyBorder="1" applyAlignment="1">
      <alignment horizontal="center" vertical="center"/>
    </xf>
    <xf numFmtId="0" fontId="2" fillId="0" borderId="0" xfId="0" applyFont="1" applyAlignment="1">
      <alignment horizontal="right" vertical="center" wrapText="1"/>
    </xf>
    <xf numFmtId="0" fontId="9" fillId="2" borderId="0" xfId="0" applyFont="1" applyFill="1" applyAlignment="1">
      <alignment horizontal="left" vertical="center"/>
    </xf>
    <xf numFmtId="0" fontId="106" fillId="0" borderId="37" xfId="1" applyFont="1" applyFill="1" applyBorder="1" applyAlignment="1" applyProtection="1">
      <alignment horizontal="center" vertical="center"/>
    </xf>
    <xf numFmtId="0" fontId="106" fillId="0" borderId="0" xfId="1" applyFont="1" applyFill="1" applyBorder="1" applyAlignment="1" applyProtection="1">
      <alignment horizontal="center" vertical="center"/>
    </xf>
    <xf numFmtId="0" fontId="23" fillId="0" borderId="0" xfId="0" applyFont="1" applyAlignment="1">
      <alignment horizontal="right" vertical="center" wrapText="1"/>
    </xf>
    <xf numFmtId="0" fontId="7" fillId="0" borderId="0" xfId="0" applyFont="1" applyAlignment="1">
      <alignment horizontal="center" vertical="center" wrapText="1"/>
    </xf>
    <xf numFmtId="0" fontId="12" fillId="0" borderId="0" xfId="0" applyFont="1" applyAlignment="1">
      <alignment horizontal="center" vertical="center" wrapText="1"/>
    </xf>
    <xf numFmtId="0" fontId="22" fillId="0" borderId="0" xfId="0" applyFont="1" applyAlignment="1">
      <alignment horizontal="left" vertical="center" wrapText="1"/>
    </xf>
    <xf numFmtId="0" fontId="28" fillId="0" borderId="0" xfId="0" applyFont="1" applyAlignment="1">
      <alignment horizontal="center"/>
    </xf>
    <xf numFmtId="0" fontId="14" fillId="0" borderId="0" xfId="1" applyAlignment="1">
      <alignment horizontal="center" vertical="center"/>
    </xf>
    <xf numFmtId="0" fontId="13" fillId="0" borderId="0" xfId="0" applyFont="1" applyAlignment="1">
      <alignment horizontal="center" vertical="center" wrapText="1"/>
    </xf>
    <xf numFmtId="0" fontId="27" fillId="0" borderId="0" xfId="0" applyFont="1" applyAlignment="1">
      <alignment horizontal="center" vertical="center" wrapText="1"/>
    </xf>
    <xf numFmtId="0" fontId="14" fillId="0" borderId="0" xfId="1" applyAlignment="1">
      <alignment horizontal="center" vertical="center" wrapText="1"/>
    </xf>
    <xf numFmtId="0" fontId="14" fillId="0" borderId="8" xfId="1" applyBorder="1" applyAlignment="1">
      <alignment horizontal="center" vertical="center" wrapText="1"/>
    </xf>
    <xf numFmtId="0" fontId="13" fillId="0" borderId="0" xfId="0" applyFont="1" applyAlignment="1">
      <alignment horizontal="left" wrapText="1"/>
    </xf>
    <xf numFmtId="0" fontId="19" fillId="0" borderId="11" xfId="0" applyFont="1" applyBorder="1" applyAlignment="1" applyProtection="1">
      <alignment horizontal="left" shrinkToFit="1"/>
      <protection locked="0"/>
    </xf>
    <xf numFmtId="0" fontId="19" fillId="0" borderId="14" xfId="0" applyFont="1" applyBorder="1" applyAlignment="1" applyProtection="1">
      <alignment horizontal="left" shrinkToFit="1"/>
      <protection locked="0"/>
    </xf>
    <xf numFmtId="0" fontId="107" fillId="0" borderId="37" xfId="0" applyFont="1" applyBorder="1" applyAlignment="1">
      <alignment horizontal="center" vertical="center" wrapText="1"/>
    </xf>
    <xf numFmtId="0" fontId="107" fillId="0" borderId="0" xfId="0" applyFont="1" applyAlignment="1">
      <alignment horizontal="center" vertical="center" wrapText="1"/>
    </xf>
    <xf numFmtId="0" fontId="13" fillId="0" borderId="3" xfId="0" applyFont="1" applyBorder="1" applyAlignment="1">
      <alignment horizontal="center" vertical="center" wrapText="1"/>
    </xf>
    <xf numFmtId="0" fontId="23" fillId="2" borderId="1" xfId="0" applyFont="1" applyFill="1" applyBorder="1" applyAlignment="1">
      <alignment horizontal="center" vertical="center" wrapText="1"/>
    </xf>
    <xf numFmtId="1" fontId="0" fillId="0" borderId="2" xfId="0" applyNumberFormat="1" applyBorder="1" applyAlignment="1">
      <alignment horizontal="center"/>
    </xf>
    <xf numFmtId="1" fontId="0" fillId="0" borderId="0" xfId="0" applyNumberFormat="1" applyAlignment="1">
      <alignment horizontal="center"/>
    </xf>
    <xf numFmtId="0" fontId="21" fillId="0" borderId="0" xfId="0" applyFont="1" applyAlignment="1">
      <alignment horizontal="left" vertical="center" wrapText="1"/>
    </xf>
    <xf numFmtId="0" fontId="16" fillId="0" borderId="0" xfId="1" applyFont="1" applyAlignment="1" applyProtection="1">
      <alignment horizontal="left" vertical="center"/>
    </xf>
    <xf numFmtId="0" fontId="17" fillId="0" borderId="0" xfId="1" applyFont="1" applyAlignment="1" applyProtection="1">
      <alignment horizontal="left" vertical="center"/>
    </xf>
    <xf numFmtId="0" fontId="14" fillId="0" borderId="0" xfId="1" applyAlignment="1" applyProtection="1">
      <alignment horizontal="center" vertical="center"/>
    </xf>
    <xf numFmtId="0" fontId="29" fillId="0" borderId="0" xfId="0" applyFont="1" applyAlignment="1">
      <alignment horizontal="left" vertical="center"/>
    </xf>
    <xf numFmtId="0" fontId="20" fillId="0" borderId="0" xfId="0" applyFont="1" applyAlignment="1">
      <alignment horizontal="center" vertical="center"/>
    </xf>
    <xf numFmtId="0" fontId="19" fillId="0" borderId="38" xfId="1" applyFont="1" applyBorder="1" applyAlignment="1" applyProtection="1">
      <alignment horizontal="left" shrinkToFit="1"/>
      <protection locked="0"/>
    </xf>
    <xf numFmtId="0" fontId="19" fillId="0" borderId="3" xfId="1" applyFont="1" applyBorder="1" applyAlignment="1" applyProtection="1">
      <alignment horizontal="left" shrinkToFit="1"/>
      <protection locked="0"/>
    </xf>
    <xf numFmtId="0" fontId="14" fillId="0" borderId="11" xfId="1" applyBorder="1" applyAlignment="1" applyProtection="1">
      <alignment horizontal="left" shrinkToFit="1"/>
      <protection locked="0"/>
    </xf>
    <xf numFmtId="0" fontId="104" fillId="0" borderId="14" xfId="1" applyFont="1" applyBorder="1" applyAlignment="1" applyProtection="1">
      <alignment horizontal="left" shrinkToFit="1"/>
      <protection locked="0"/>
    </xf>
    <xf numFmtId="0" fontId="19" fillId="0" borderId="11" xfId="1" applyFont="1" applyBorder="1" applyAlignment="1" applyProtection="1">
      <alignment horizontal="left" shrinkToFit="1"/>
      <protection locked="0"/>
    </xf>
    <xf numFmtId="0" fontId="19" fillId="0" borderId="14" xfId="1" applyFont="1" applyBorder="1" applyAlignment="1" applyProtection="1">
      <alignment horizontal="left" shrinkToFit="1"/>
      <protection locked="0"/>
    </xf>
    <xf numFmtId="0" fontId="30" fillId="0" borderId="0" xfId="0" applyFont="1" applyAlignment="1">
      <alignment horizontal="left" vertical="center" wrapText="1"/>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6" xfId="0" applyFont="1" applyBorder="1" applyAlignment="1">
      <alignment horizontal="left" vertical="center"/>
    </xf>
    <xf numFmtId="0" fontId="44" fillId="0" borderId="18" xfId="0" applyFont="1" applyBorder="1" applyAlignment="1">
      <alignment horizontal="left" vertical="center"/>
    </xf>
    <xf numFmtId="0" fontId="14" fillId="0" borderId="0" xfId="1" applyAlignment="1" applyProtection="1">
      <alignment horizontal="center"/>
      <protection locked="0"/>
    </xf>
    <xf numFmtId="0" fontId="30" fillId="0" borderId="0" xfId="0" applyFont="1" applyAlignment="1">
      <alignment horizontal="left"/>
    </xf>
    <xf numFmtId="0" fontId="39" fillId="0" borderId="0" xfId="1" applyFont="1" applyFill="1" applyBorder="1" applyAlignment="1" applyProtection="1">
      <alignment horizontal="center" wrapText="1"/>
    </xf>
    <xf numFmtId="0" fontId="30" fillId="0" borderId="0" xfId="0" applyFont="1" applyAlignment="1">
      <alignment horizontal="left" wrapText="1"/>
    </xf>
    <xf numFmtId="0" fontId="32" fillId="0" borderId="0" xfId="0" applyFont="1" applyAlignment="1">
      <alignment horizontal="center"/>
    </xf>
    <xf numFmtId="0" fontId="38" fillId="0" borderId="0" xfId="0" applyFont="1" applyAlignment="1">
      <alignment horizontal="left" wrapText="1"/>
    </xf>
    <xf numFmtId="0" fontId="30" fillId="0" borderId="0" xfId="0" applyFont="1" applyAlignment="1">
      <alignment horizontal="center"/>
    </xf>
    <xf numFmtId="0" fontId="14" fillId="0" borderId="0" xfId="1" applyAlignment="1">
      <alignment horizontal="center"/>
    </xf>
    <xf numFmtId="0" fontId="44" fillId="0" borderId="12" xfId="0" applyFont="1" applyBorder="1" applyAlignment="1">
      <alignment horizontal="left" vertical="center"/>
    </xf>
    <xf numFmtId="0" fontId="44" fillId="0" borderId="1" xfId="0" applyFont="1" applyBorder="1" applyAlignment="1">
      <alignment horizontal="left" vertical="center"/>
    </xf>
    <xf numFmtId="0" fontId="44" fillId="0" borderId="4" xfId="0" applyFont="1" applyBorder="1" applyAlignment="1">
      <alignment horizontal="left" vertical="center" wrapText="1"/>
    </xf>
    <xf numFmtId="0" fontId="44" fillId="0" borderId="13" xfId="0" applyFont="1" applyBorder="1" applyAlignment="1">
      <alignment horizontal="left" vertical="center"/>
    </xf>
    <xf numFmtId="0" fontId="44" fillId="0" borderId="4" xfId="0" applyFont="1" applyBorder="1" applyAlignment="1">
      <alignment horizontal="left" vertical="center"/>
    </xf>
    <xf numFmtId="0" fontId="44" fillId="0" borderId="1" xfId="0" applyFont="1" applyBorder="1" applyAlignment="1">
      <alignment horizontal="left" vertical="center" wrapText="1"/>
    </xf>
    <xf numFmtId="0" fontId="113" fillId="0" borderId="0" xfId="0" applyFont="1" applyAlignment="1">
      <alignment horizontal="left" vertical="center" shrinkToFit="1"/>
    </xf>
    <xf numFmtId="0" fontId="44" fillId="0" borderId="5" xfId="0" applyFont="1" applyBorder="1" applyAlignment="1">
      <alignment horizontal="left" vertical="center"/>
    </xf>
    <xf numFmtId="0" fontId="31" fillId="0" borderId="0" xfId="0" applyFont="1" applyAlignment="1">
      <alignment horizontal="left"/>
    </xf>
    <xf numFmtId="0" fontId="31" fillId="0" borderId="0" xfId="0" applyFont="1" applyAlignment="1">
      <alignment horizontal="left" vertical="center" shrinkToFit="1"/>
    </xf>
    <xf numFmtId="0" fontId="40" fillId="0" borderId="0" xfId="0" applyFont="1" applyAlignment="1">
      <alignment horizontal="center" vertical="center" wrapText="1"/>
    </xf>
    <xf numFmtId="0" fontId="92" fillId="0" borderId="15" xfId="0" applyFont="1" applyBorder="1" applyAlignment="1">
      <alignment horizontal="center" vertical="center"/>
    </xf>
    <xf numFmtId="0" fontId="92" fillId="0" borderId="16" xfId="0" applyFont="1" applyBorder="1" applyAlignment="1">
      <alignment horizontal="center" vertical="center"/>
    </xf>
    <xf numFmtId="0" fontId="31" fillId="0" borderId="0" xfId="0" applyFont="1" applyAlignment="1">
      <alignment horizontal="left" vertical="center" wrapText="1"/>
    </xf>
    <xf numFmtId="0" fontId="31" fillId="0" borderId="17" xfId="0" applyFont="1" applyBorder="1" applyAlignment="1">
      <alignment horizontal="left"/>
    </xf>
    <xf numFmtId="0" fontId="32" fillId="0" borderId="0" xfId="0" applyFont="1" applyAlignment="1">
      <alignment horizontal="left"/>
    </xf>
    <xf numFmtId="0" fontId="41" fillId="0" borderId="11" xfId="0" applyFont="1" applyBorder="1" applyAlignment="1" applyProtection="1">
      <alignment horizontal="left" vertical="top"/>
      <protection locked="0"/>
    </xf>
    <xf numFmtId="0" fontId="30" fillId="0" borderId="14" xfId="0" applyFont="1" applyBorder="1" applyAlignment="1" applyProtection="1">
      <alignment horizontal="left" vertical="top"/>
      <protection locked="0"/>
    </xf>
    <xf numFmtId="0" fontId="30" fillId="0" borderId="12" xfId="0" applyFont="1" applyBorder="1" applyAlignment="1" applyProtection="1">
      <alignment horizontal="left" vertical="top"/>
      <protection locked="0"/>
    </xf>
    <xf numFmtId="0" fontId="52" fillId="0" borderId="0" xfId="2" applyFont="1" applyAlignment="1">
      <alignment horizontal="center" vertical="top"/>
    </xf>
    <xf numFmtId="0" fontId="86" fillId="0" borderId="3" xfId="11" applyFont="1" applyBorder="1" applyAlignment="1">
      <alignment horizontal="right"/>
    </xf>
    <xf numFmtId="0" fontId="83" fillId="0" borderId="2" xfId="8" applyFont="1" applyFill="1" applyBorder="1" applyAlignment="1" applyProtection="1">
      <alignment horizontal="left" vertical="center"/>
    </xf>
    <xf numFmtId="0" fontId="81" fillId="6" borderId="0" xfId="2" applyFont="1" applyFill="1" applyAlignment="1">
      <alignment horizontal="left" vertical="top" wrapText="1"/>
    </xf>
    <xf numFmtId="167" fontId="85" fillId="6" borderId="0" xfId="2" applyNumberFormat="1" applyFont="1" applyFill="1" applyAlignment="1">
      <alignment horizontal="center" vertical="center"/>
    </xf>
    <xf numFmtId="167" fontId="85" fillId="6" borderId="3" xfId="2" applyNumberFormat="1" applyFont="1" applyFill="1" applyBorder="1" applyAlignment="1">
      <alignment horizontal="center" vertical="center"/>
    </xf>
    <xf numFmtId="0" fontId="72" fillId="8" borderId="27" xfId="6" applyFont="1" applyFill="1" applyBorder="1">
      <alignment horizontal="center" vertical="center"/>
    </xf>
    <xf numFmtId="0" fontId="72" fillId="8" borderId="26" xfId="6" applyFont="1" applyFill="1" applyBorder="1">
      <alignment horizontal="center" vertical="center"/>
    </xf>
    <xf numFmtId="0" fontId="69" fillId="5" borderId="25" xfId="2" applyFont="1" applyFill="1" applyBorder="1" applyAlignment="1">
      <alignment horizontal="center" vertical="center"/>
    </xf>
    <xf numFmtId="0" fontId="69" fillId="5" borderId="24" xfId="2" applyFont="1" applyFill="1" applyBorder="1" applyAlignment="1">
      <alignment horizontal="center" vertical="center"/>
    </xf>
    <xf numFmtId="0" fontId="67" fillId="9" borderId="25" xfId="2" applyFont="1" applyFill="1" applyBorder="1" applyAlignment="1">
      <alignment horizontal="center" vertical="center"/>
    </xf>
    <xf numFmtId="0" fontId="67" fillId="9" borderId="24" xfId="2" applyFont="1" applyFill="1" applyBorder="1" applyAlignment="1">
      <alignment horizontal="center" vertical="center"/>
    </xf>
    <xf numFmtId="0" fontId="56" fillId="0" borderId="36" xfId="2" applyFont="1" applyBorder="1" applyAlignment="1">
      <alignment horizontal="left" vertical="top" wrapText="1"/>
    </xf>
    <xf numFmtId="0" fontId="56" fillId="0" borderId="17" xfId="2" applyFont="1" applyBorder="1" applyAlignment="1">
      <alignment horizontal="left" vertical="top" wrapText="1"/>
    </xf>
    <xf numFmtId="0" fontId="56" fillId="0" borderId="35" xfId="2" applyFont="1" applyBorder="1" applyAlignment="1">
      <alignment horizontal="left" vertical="top" wrapText="1"/>
    </xf>
    <xf numFmtId="0" fontId="98" fillId="0" borderId="1" xfId="2" applyFont="1" applyBorder="1" applyAlignment="1">
      <alignment horizontal="left" vertical="center"/>
    </xf>
    <xf numFmtId="0" fontId="54" fillId="0" borderId="1" xfId="2" applyFont="1" applyBorder="1" applyAlignment="1">
      <alignment horizontal="left" vertical="center"/>
    </xf>
    <xf numFmtId="0" fontId="101" fillId="0" borderId="0" xfId="2" quotePrefix="1" applyFont="1" applyAlignment="1">
      <alignment horizontal="center"/>
    </xf>
    <xf numFmtId="0" fontId="101" fillId="0" borderId="0" xfId="2" applyFont="1" applyAlignment="1">
      <alignment horizontal="center"/>
    </xf>
    <xf numFmtId="0" fontId="54" fillId="6" borderId="0" xfId="2" applyFont="1" applyFill="1" applyAlignment="1">
      <alignment horizontal="left" vertical="top"/>
    </xf>
    <xf numFmtId="0" fontId="100" fillId="3" borderId="31" xfId="2" applyFont="1" applyFill="1" applyBorder="1" applyAlignment="1">
      <alignment horizontal="center" vertical="center"/>
    </xf>
    <xf numFmtId="0" fontId="100" fillId="3" borderId="30" xfId="2" applyFont="1" applyFill="1" applyBorder="1" applyAlignment="1">
      <alignment horizontal="center" vertical="center"/>
    </xf>
    <xf numFmtId="0" fontId="100" fillId="3" borderId="29" xfId="2" applyFont="1" applyFill="1" applyBorder="1" applyAlignment="1">
      <alignment horizontal="center" vertical="center"/>
    </xf>
    <xf numFmtId="0" fontId="99" fillId="0" borderId="21" xfId="2" applyFont="1" applyBorder="1" applyAlignment="1">
      <alignment horizontal="center"/>
    </xf>
    <xf numFmtId="0" fontId="99" fillId="0" borderId="20" xfId="2" applyFont="1" applyBorder="1" applyAlignment="1">
      <alignment horizontal="center"/>
    </xf>
    <xf numFmtId="0" fontId="99" fillId="0" borderId="19" xfId="2" applyFont="1" applyBorder="1" applyAlignment="1">
      <alignment horizontal="center"/>
    </xf>
    <xf numFmtId="0" fontId="77" fillId="0" borderId="0" xfId="8" applyFont="1" applyFill="1" applyBorder="1" applyAlignment="1" applyProtection="1">
      <alignment horizontal="left" vertical="center" wrapText="1"/>
    </xf>
    <xf numFmtId="0" fontId="78" fillId="0" borderId="0" xfId="4" applyFont="1" applyAlignment="1">
      <alignment horizontal="center" vertical="center" wrapText="1"/>
    </xf>
    <xf numFmtId="0" fontId="73" fillId="0" borderId="0" xfId="7" applyFill="1" applyBorder="1" applyAlignment="1" applyProtection="1">
      <alignment horizontal="left" vertical="top" wrapText="1"/>
    </xf>
    <xf numFmtId="0" fontId="80" fillId="0" borderId="8" xfId="9" applyFont="1" applyFill="1" applyBorder="1" applyAlignment="1" applyProtection="1">
      <alignment horizontal="left" vertical="center" wrapText="1"/>
    </xf>
    <xf numFmtId="0" fontId="80" fillId="0" borderId="0" xfId="9" applyFont="1" applyFill="1" applyBorder="1" applyAlignment="1" applyProtection="1">
      <alignment horizontal="left" vertical="center" wrapText="1"/>
    </xf>
    <xf numFmtId="0" fontId="87" fillId="0" borderId="32" xfId="2" applyFont="1" applyBorder="1" applyAlignment="1">
      <alignment horizontal="left" vertical="top" wrapText="1"/>
    </xf>
    <xf numFmtId="0" fontId="87" fillId="0" borderId="8" xfId="2" applyFont="1" applyBorder="1" applyAlignment="1">
      <alignment horizontal="left" vertical="top" wrapText="1"/>
    </xf>
    <xf numFmtId="0" fontId="14" fillId="0" borderId="0" xfId="1" applyBorder="1" applyAlignment="1" applyProtection="1">
      <alignment horizontal="center" vertical="center"/>
    </xf>
    <xf numFmtId="167" fontId="49" fillId="0" borderId="0" xfId="2" applyNumberFormat="1" applyFont="1" applyAlignment="1">
      <alignment horizontal="center" wrapText="1"/>
    </xf>
    <xf numFmtId="0" fontId="48" fillId="0" borderId="17" xfId="2" applyFont="1" applyBorder="1" applyAlignment="1">
      <alignment horizontal="center"/>
    </xf>
    <xf numFmtId="0" fontId="48" fillId="0" borderId="0" xfId="2" applyFont="1" applyAlignment="1">
      <alignment horizontal="center"/>
    </xf>
    <xf numFmtId="0" fontId="55" fillId="6" borderId="8" xfId="2" applyFont="1" applyFill="1" applyBorder="1" applyAlignment="1">
      <alignment horizontal="left" vertical="top"/>
    </xf>
    <xf numFmtId="0" fontId="53" fillId="0" borderId="0" xfId="2" applyFont="1" applyAlignment="1">
      <alignment horizontal="center" vertical="top"/>
    </xf>
    <xf numFmtId="0" fontId="97" fillId="0" borderId="0" xfId="3" applyFont="1" applyAlignment="1">
      <alignment horizontal="center"/>
    </xf>
    <xf numFmtId="0" fontId="51" fillId="0" borderId="8" xfId="3" applyFont="1" applyBorder="1">
      <alignment horizontal="center" vertical="center"/>
    </xf>
    <xf numFmtId="0" fontId="95" fillId="6" borderId="0" xfId="2" applyFont="1" applyFill="1" applyAlignment="1">
      <alignment horizontal="left" vertical="top"/>
    </xf>
  </cellXfs>
  <cellStyles count="12">
    <cellStyle name="60% - Έμφαση1 2" xfId="9" xr:uid="{79D9C729-F776-4F58-9253-A9634D77C611}"/>
    <cellStyle name="Επεξηγηματικό κείμενο 2" xfId="10" xr:uid="{D02B0136-8952-406C-8BDD-6103CF668DBA}"/>
    <cellStyle name="Κανονικό" xfId="0" builtinId="0"/>
    <cellStyle name="Κανονικό 2" xfId="5" xr:uid="{13E16EBA-C7D0-46D5-8C47-0AF714E4BA2B}"/>
    <cellStyle name="Κανονικό 2 4" xfId="11" xr:uid="{C0FA49E4-68CB-40E7-9443-1ED8DC180BF2}"/>
    <cellStyle name="Κανονικό 3 2" xfId="4" xr:uid="{BB5A2B92-1ABC-4BC5-96A0-C69208DB937E}"/>
    <cellStyle name="Κανονικό 3.2" xfId="3" xr:uid="{F3DB7ECA-30BF-42E4-A76E-56C3C9E59BDE}"/>
    <cellStyle name="Κανονικό 4 2" xfId="6" xr:uid="{59BA0065-AE7F-4404-BBBA-8CBDB8AC12D0}"/>
    <cellStyle name="Κανονικό 7" xfId="2" xr:uid="{9AE0D2E6-0650-4F97-B1E6-A0A676CC449F}"/>
    <cellStyle name="Τίτλος 2" xfId="8" xr:uid="{9FCEBC49-E249-481F-8189-1023D7C605F9}"/>
    <cellStyle name="Υπερ-σύνδεση" xfId="1" builtinId="8"/>
    <cellStyle name="Υπερ-σύνδεση 2" xfId="7" xr:uid="{1135A9BD-6359-4159-A48E-10EB35E08CDB}"/>
  </cellStyles>
  <dxfs count="33">
    <dxf>
      <font>
        <color theme="0" tint="-0.14996795556505021"/>
      </font>
    </dxf>
    <dxf>
      <font>
        <b/>
        <i val="0"/>
        <color auto="1"/>
      </font>
    </dxf>
    <dxf>
      <font>
        <color rgb="FFC00000"/>
      </font>
    </dxf>
    <dxf>
      <font>
        <b/>
        <i val="0"/>
        <color theme="9"/>
      </font>
    </dxf>
    <dxf>
      <font>
        <color theme="1"/>
      </font>
      <fill>
        <patternFill>
          <bgColor rgb="FF92D050"/>
        </patternFill>
      </fill>
    </dxf>
    <dxf>
      <fill>
        <patternFill>
          <bgColor rgb="FFC00000"/>
        </patternFill>
      </fill>
    </dxf>
    <dxf>
      <font>
        <color theme="0"/>
      </font>
      <fill>
        <patternFill>
          <bgColor rgb="FFC00000"/>
        </patternFill>
      </fill>
    </dxf>
    <dxf>
      <font>
        <b/>
        <i val="0"/>
        <u val="none"/>
        <color theme="9"/>
      </font>
    </dxf>
    <dxf>
      <font>
        <b/>
        <i val="0"/>
        <color theme="9"/>
      </font>
    </dxf>
    <dxf>
      <font>
        <b/>
        <i val="0"/>
        <u val="none"/>
        <color theme="9"/>
      </font>
    </dxf>
    <dxf>
      <font>
        <b/>
        <i val="0"/>
        <u val="none"/>
        <color theme="9"/>
      </font>
    </dxf>
    <dxf>
      <font>
        <b/>
        <i val="0"/>
        <u val="none"/>
        <color theme="9"/>
      </font>
    </dxf>
    <dxf>
      <font>
        <b/>
        <i val="0"/>
        <u val="none"/>
        <color theme="9"/>
      </font>
    </dxf>
    <dxf>
      <font>
        <b/>
        <i val="0"/>
        <u val="none"/>
        <color theme="9"/>
      </font>
    </dxf>
    <dxf>
      <font>
        <b/>
        <i val="0"/>
        <u val="none"/>
        <color theme="9"/>
      </font>
    </dxf>
    <dxf>
      <font>
        <b/>
        <i val="0"/>
        <u val="none"/>
        <color theme="9"/>
      </font>
    </dxf>
    <dxf>
      <border>
        <left style="thin">
          <color auto="1"/>
        </left>
        <right style="thin">
          <color auto="1"/>
        </right>
        <top style="thin">
          <color auto="1"/>
        </top>
        <bottom style="thin">
          <color auto="1"/>
        </bottom>
        <vertical/>
        <horizontal/>
      </border>
    </dxf>
    <dxf>
      <font>
        <color theme="0"/>
      </font>
    </dxf>
    <dxf>
      <font>
        <color theme="0"/>
      </font>
    </dxf>
    <dxf>
      <font>
        <color rgb="FFC00000"/>
      </font>
    </dxf>
    <dxf>
      <font>
        <strike val="0"/>
        <outline val="0"/>
        <shadow val="0"/>
        <u val="none"/>
        <vertAlign val="baseline"/>
        <sz val="11"/>
        <color auto="1"/>
        <name val="Aptos Narrow"/>
        <family val="2"/>
        <scheme val="minor"/>
      </font>
      <numFmt numFmtId="12" formatCode="#,##0.00\ &quot;€&quot;;[Red]\-#,##0.00\ &quot;€&quot;"/>
      <alignment horizontal="right" vertical="center" textRotation="0" wrapText="0" indent="0" justifyLastLine="0" shrinkToFit="0" readingOrder="0"/>
      <protection locked="1" hidden="0"/>
    </dxf>
    <dxf>
      <font>
        <strike val="0"/>
        <outline val="0"/>
        <shadow val="0"/>
        <u val="none"/>
        <vertAlign val="baseline"/>
        <sz val="11"/>
        <color auto="1"/>
        <name val="Aptos Narrow"/>
        <family val="2"/>
        <scheme val="minor"/>
      </font>
      <numFmt numFmtId="19" formatCode="dd/mm/yyyy"/>
      <alignment horizontal="center" vertical="center" textRotation="0" wrapText="0" indent="0" justifyLastLine="0" shrinkToFit="0" readingOrder="0"/>
      <protection locked="0" hidden="0"/>
    </dxf>
    <dxf>
      <font>
        <strike val="0"/>
        <outline val="0"/>
        <shadow val="0"/>
        <u val="none"/>
        <vertAlign val="baseline"/>
        <sz val="11"/>
        <color auto="1"/>
        <name val="Aptos Narrow"/>
        <family val="2"/>
        <scheme val="minor"/>
      </font>
      <numFmt numFmtId="164" formatCode="#,##0.00\ &quot;€&quot;"/>
      <alignment horizontal="center" vertical="center" textRotation="0" wrapText="0" indent="0" justifyLastLine="0" shrinkToFit="0" readingOrder="0"/>
      <protection locked="0" hidden="0"/>
    </dxf>
    <dxf>
      <font>
        <strike val="0"/>
        <outline val="0"/>
        <shadow val="0"/>
        <u val="none"/>
        <vertAlign val="baseline"/>
        <sz val="11"/>
        <color auto="1"/>
        <name val="Aptos Narrow"/>
        <family val="2"/>
        <scheme val="minor"/>
      </font>
      <alignment horizontal="center" vertical="center" textRotation="0" wrapText="0" indent="0" justifyLastLine="0" shrinkToFit="0" readingOrder="0"/>
      <protection locked="0" hidden="0"/>
    </dxf>
    <dxf>
      <font>
        <strike val="0"/>
        <outline val="0"/>
        <shadow val="0"/>
        <u val="none"/>
        <vertAlign val="baseline"/>
        <sz val="11"/>
        <color auto="1"/>
        <name val="Aptos Narrow"/>
        <family val="2"/>
        <scheme val="minor"/>
      </font>
      <alignment horizontal="center" vertical="center" textRotation="0" wrapText="0" indent="0" justifyLastLine="0" shrinkToFit="0" readingOrder="0"/>
      <protection locked="0" hidden="0"/>
    </dxf>
    <dxf>
      <font>
        <strike val="0"/>
        <outline val="0"/>
        <shadow val="0"/>
        <u val="none"/>
        <vertAlign val="baseline"/>
        <sz val="11"/>
        <color auto="1"/>
        <name val="Aptos Narrow"/>
        <family val="2"/>
        <scheme val="minor"/>
      </font>
      <alignment horizontal="center" vertical="center" textRotation="0" wrapText="0" indent="0" justifyLastLine="0" shrinkToFit="0" readingOrder="0"/>
      <protection locked="0" hidden="0"/>
    </dxf>
    <dxf>
      <border outline="0">
        <bottom style="medium">
          <color theme="0"/>
        </bottom>
      </border>
    </dxf>
    <dxf>
      <font>
        <strike val="0"/>
        <outline val="0"/>
        <shadow val="0"/>
        <u val="none"/>
        <vertAlign val="baseline"/>
        <sz val="11"/>
        <color auto="1"/>
        <name val="Aptos Narrow"/>
        <family val="2"/>
        <scheme val="minor"/>
      </font>
      <alignment horizontal="general" vertical="center" textRotation="0" wrapText="0" indent="0" justifyLastLine="0" shrinkToFit="0" readingOrder="0"/>
      <protection locked="0" hidden="0"/>
    </dxf>
    <dxf>
      <font>
        <b/>
        <strike val="0"/>
        <outline val="0"/>
        <shadow val="0"/>
        <u val="none"/>
        <vertAlign val="baseline"/>
        <sz val="11"/>
        <color theme="0"/>
        <name val="Aptos Narrow"/>
        <family val="2"/>
        <scheme val="minor"/>
      </font>
      <fill>
        <patternFill patternType="solid">
          <fgColor indexed="64"/>
          <bgColor rgb="FF22798E"/>
        </patternFill>
      </fill>
      <alignment horizontal="center" vertical="center" textRotation="0" wrapText="0" indent="0" justifyLastLine="0" shrinkToFit="0" readingOrder="0"/>
      <protection locked="0" hidden="0"/>
    </dxf>
    <dxf>
      <fill>
        <patternFill>
          <bgColor theme="6" tint="0.79998168889431442"/>
        </patternFill>
      </fill>
    </dxf>
    <dxf>
      <fill>
        <patternFill>
          <bgColor theme="6" tint="0.79998168889431442"/>
        </patternFill>
      </fill>
    </dxf>
    <dxf>
      <fill>
        <patternFill>
          <bgColor theme="6"/>
        </patternFill>
      </fill>
    </dxf>
    <dxf>
      <border>
        <left style="medium">
          <color theme="0"/>
        </left>
        <right style="medium">
          <color theme="0"/>
        </right>
        <top style="medium">
          <color theme="0"/>
        </top>
        <bottom style="medium">
          <color theme="0"/>
        </bottom>
        <vertical style="medium">
          <color theme="0"/>
        </vertical>
        <horizontal style="medium">
          <color theme="0"/>
        </horizontal>
      </border>
    </dxf>
  </dxfs>
  <tableStyles count="1" defaultTableStyle="TableStyleMedium2" defaultPivotStyle="PivotStyleLight16">
    <tableStyle name="Απόδειξη πώλησης με απλή μπλε σχεδίαση" pivot="0" count="4" xr9:uid="{C52C039D-3AAD-4AE1-815B-1E86C840E4D5}">
      <tableStyleElement type="wholeTable" dxfId="32"/>
      <tableStyleElement type="headerRow" dxfId="31"/>
      <tableStyleElement type="lastColumn" dxfId="30"/>
      <tableStyleElement type="secondRowStripe" dxfId="29"/>
    </tableStyle>
  </tableStyles>
  <colors>
    <mruColors>
      <color rgb="FFF1F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microsoft.com/office/2022/10/relationships/richValueRel" Target="richData/richValueRel.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1133476</xdr:colOff>
      <xdr:row>31</xdr:row>
      <xdr:rowOff>390526</xdr:rowOff>
    </xdr:from>
    <xdr:to>
      <xdr:col>4</xdr:col>
      <xdr:colOff>1524000</xdr:colOff>
      <xdr:row>31</xdr:row>
      <xdr:rowOff>777294</xdr:rowOff>
    </xdr:to>
    <xdr:pic>
      <xdr:nvPicPr>
        <xdr:cNvPr id="7" name="Εικόνα 6">
          <a:extLst>
            <a:ext uri="{FF2B5EF4-FFF2-40B4-BE49-F238E27FC236}">
              <a16:creationId xmlns:a16="http://schemas.microsoft.com/office/drawing/2014/main" id="{793DFC69-7257-3CF7-830F-F155A100FFFC}"/>
            </a:ext>
          </a:extLst>
        </xdr:cNvPr>
        <xdr:cNvPicPr>
          <a:picLocks noChangeAspect="1"/>
        </xdr:cNvPicPr>
      </xdr:nvPicPr>
      <xdr:blipFill>
        <a:blip xmlns:r="http://schemas.openxmlformats.org/officeDocument/2006/relationships" r:embed="rId1"/>
        <a:stretch>
          <a:fillRect/>
        </a:stretch>
      </xdr:blipFill>
      <xdr:spPr>
        <a:xfrm>
          <a:off x="9629776" y="9277351"/>
          <a:ext cx="390524" cy="386768"/>
        </a:xfrm>
        <a:prstGeom prst="rect">
          <a:avLst/>
        </a:prstGeom>
      </xdr:spPr>
    </xdr:pic>
    <xdr:clientData/>
  </xdr:twoCellAnchor>
  <xdr:twoCellAnchor editAs="oneCell">
    <xdr:from>
      <xdr:col>4</xdr:col>
      <xdr:colOff>1352551</xdr:colOff>
      <xdr:row>56</xdr:row>
      <xdr:rowOff>400050</xdr:rowOff>
    </xdr:from>
    <xdr:to>
      <xdr:col>5</xdr:col>
      <xdr:colOff>41708</xdr:colOff>
      <xdr:row>56</xdr:row>
      <xdr:rowOff>771525</xdr:rowOff>
    </xdr:to>
    <xdr:pic>
      <xdr:nvPicPr>
        <xdr:cNvPr id="10" name="Εικόνα 9">
          <a:extLst>
            <a:ext uri="{FF2B5EF4-FFF2-40B4-BE49-F238E27FC236}">
              <a16:creationId xmlns:a16="http://schemas.microsoft.com/office/drawing/2014/main" id="{82BDE87D-46A4-E550-CC21-9CB5765B6EDA}"/>
            </a:ext>
          </a:extLst>
        </xdr:cNvPr>
        <xdr:cNvPicPr>
          <a:picLocks noChangeAspect="1"/>
        </xdr:cNvPicPr>
      </xdr:nvPicPr>
      <xdr:blipFill>
        <a:blip xmlns:r="http://schemas.openxmlformats.org/officeDocument/2006/relationships" r:embed="rId1"/>
        <a:stretch>
          <a:fillRect/>
        </a:stretch>
      </xdr:blipFill>
      <xdr:spPr>
        <a:xfrm>
          <a:off x="9848851" y="18764250"/>
          <a:ext cx="375082" cy="371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21e1c349120aaee/&#933;&#960;&#959;&#955;&#959;&#947;&#953;&#963;&#964;&#942;&#962;/Dynamic-Excel-Fil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421e1c349120aaee/&#932;&#917;&#923;&#921;&#922;&#913;%20EXCEL/&#922;&#913;&#929;&#932;&#917;&#923;&#913;%20&#928;&#917;&#923;&#913;&#932;&#919;-&#933;&#923;&#927;&#928;&#927;&#921;&#919;&#931;&#919;%20&#917;&#929;&#915;&#913;&#931;&#921;&#937;&#925;.xlsm" TargetMode="External"/><Relationship Id="rId1" Type="http://schemas.openxmlformats.org/officeDocument/2006/relationships/externalLinkPath" Target="https://d.docs.live.net/421e1c349120aaee/&#932;&#917;&#923;&#921;&#922;&#913;%20EXCEL/&#922;&#913;&#929;&#932;&#917;&#923;&#913;%20&#928;&#917;&#923;&#913;&#932;&#919;-&#933;&#923;&#927;&#928;&#927;&#921;&#919;&#931;&#919;%20&#917;&#929;&#915;&#913;&#931;&#921;&#937;&#9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421e1c349120aaee/&#932;&#917;&#923;&#921;&#922;&#913;%20EXCEL/&#928;&#929;&#927;&#931;&#934;&#927;&#929;&#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ynamic Filter Demo"/>
      <sheetName val="UniqueList"/>
    </sheetNames>
    <sheetDataSet>
      <sheetData sheetId="0" refreshError="1"/>
      <sheetData sheetId="1">
        <row r="2">
          <cell r="A2" t="str">
            <v>India</v>
          </cell>
        </row>
        <row r="3">
          <cell r="A3" t="str">
            <v>China</v>
          </cell>
        </row>
        <row r="4">
          <cell r="A4" t="str">
            <v>Japan</v>
          </cell>
        </row>
        <row r="5">
          <cell r="A5" t="str">
            <v>US</v>
          </cell>
        </row>
        <row r="6">
          <cell r="A6" t="str">
            <v>Indonesia</v>
          </cell>
        </row>
        <row r="7">
          <cell r="A7" t="str">
            <v>Philippines</v>
          </cell>
        </row>
        <row r="8">
          <cell r="A8" t="str">
            <v>Singapore</v>
          </cell>
        </row>
        <row r="9">
          <cell r="A9" t="str">
            <v>Canada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Λίστα εκκρεμοτήτων"/>
      <sheetName val="Πελατολόγιο"/>
      <sheetName val="ΠΡΟΓΡΑΜΜΑΤΙΣΜΟΣ (5)"/>
      <sheetName val="ΠΡΟΓΡΑΜΜΑΤΙΣΜΟΣ (2)"/>
      <sheetName val="Κινήσεις"/>
      <sheetName val="Καρτέλα Πελάτη"/>
      <sheetName val="Απόδειξη πωλήσεων"/>
      <sheetName val="ΑΠΟΔΕΙΞΗ ΕΙΣΠΡΑΞΗΣ ΑΠΛΗ"/>
      <sheetName val="ΠΡΟΣΦΟΡΑ-ΤΙΜΟΛΟΓΙΟ "/>
      <sheetName val="Γενική Προσφορα"/>
      <sheetName val="Μεγάλη Προσφορά"/>
      <sheetName val="Προσφορα Εξοικονομώ"/>
      <sheetName val="ΣΥΝΑΛΛΑΓΕΣ"/>
      <sheetName val="ΤΙΜΟΛΟΓΙΑ-ΚΑΤΑΘΕΣΕΙΣ"/>
      <sheetName val="ΙΣΟΛΟΓΙΣΜΟΣ"/>
      <sheetName val="ΕΞΟΙΚΟΝΟΜΩ"/>
      <sheetName val="ΔΙΑΦΟΡΕΣ ΕΞΟΙΚΟΝΟΜΩ-TECHNOSIR"/>
      <sheetName val="Γράφημα1"/>
      <sheetName val="ΥΠΑΓΩΓΕΣ-ΠΑΡΑΡΤΗΜΑΤΑ"/>
      <sheetName val="ΠΕΛΑΤΕΣ ΟΝ.ΜΟ"/>
      <sheetName val="ΠΡΟΓΡΑΜΜΑΤΙΣΜΟΣ"/>
      <sheetName val="ΠΡΟΓΡΑΜΜΑΤΙΣΜΟΣ (3)"/>
      <sheetName val="ΠΡΟΓΡΑΜΜΑΤΙΣΜΟΣ (4)"/>
      <sheetName val="ΕΞΟΙΚΟΝΟΜΩ ΓΙΑ ΤΡΑΠΕΖΑ"/>
      <sheetName val="Φύλλο1"/>
      <sheetName val="ΠΡΟΣΦΟΡΑ-ΤΙΜΟΛΟΓΙΟ2"/>
      <sheetName val="ΣτοιχειαΕταιρειων"/>
      <sheetName val="Φύλλο2"/>
      <sheetName val="ΚΑΡΤΕΛΑ ΠΕΛΑΤΗ-ΥΛΟΠΟΙΗΣΗ ΕΡΓΑΣΙ"/>
    </sheetNames>
    <sheetDataSet>
      <sheetData sheetId="0" refreshError="1"/>
      <sheetData sheetId="1" refreshError="1"/>
      <sheetData sheetId="2" refreshError="1"/>
      <sheetData sheetId="3" refreshError="1"/>
      <sheetData sheetId="4" refreshError="1"/>
      <sheetData sheetId="5" refreshError="1">
        <row r="1">
          <cell r="A1" t="str">
            <v>ΣΠΥΡΙΔΩΝ ΣΥΡΜΑΚΕΖΗΣ &amp; ΣΙΑ Ο.Ε </v>
          </cell>
        </row>
        <row r="5">
          <cell r="C5" t="str">
            <v>ΤΕΡΖΟΓΛΟΥ ΤΕΛΙΚΟ</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ΠΡΟΣΦΟΡΑ Ο.Ε"/>
      <sheetName val="ΠΡΟΣΦΟΡΑ ΑΤΟΜΙΚΗ"/>
      <sheetName val="ΠΡΟΣΦΟΡΑ Ο.Ε Π.Ν "/>
      <sheetName val="ΠΡΟΣΦΟΡΑ ΑΤΟΜΙΚΗ Π.Ν"/>
      <sheetName val="ΚΥΠΡΟΣ Π.Ν (2)"/>
      <sheetName val=" ΚΥΠΡΟΣ ΤΙΜΟΛΟΓΙΟ "/>
      <sheetName val="ΥΠΗΡΕΣΙΕΣ"/>
      <sheetName val="ΠΡΟΣΦΟΡΑ Ο.Ε Π.Ν"/>
      <sheetName val="ΠΡΟΣΦΟΡΑ ΚΥΠΡΟΣ Π.Ν"/>
      <sheetName val="ΠΡΟΣΦΟΡΑ"/>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7">
  <rv s="0">
    <v>0</v>
    <v>5</v>
  </rv>
  <rv s="0">
    <v>1</v>
    <v>5</v>
  </rv>
  <rv s="0">
    <v>2</v>
    <v>5</v>
  </rv>
  <rv s="0">
    <v>3</v>
    <v>5</v>
  </rv>
  <rv s="0">
    <v>4</v>
    <v>5</v>
  </rv>
  <rv s="0">
    <v>5</v>
    <v>5</v>
  </rv>
  <rv s="0">
    <v>6</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987843-6973-4724-AF0B-80A0DA1FB830}" name="Πίνακας1" displayName="Πίνακας1" ref="B20:G39" totalsRowShown="0" headerRowDxfId="28" dataDxfId="27" tableBorderDxfId="26">
  <autoFilter ref="B20:G39" xr:uid="{A4857BAC-A952-4F60-964B-D4C7B307C782}">
    <filterColumn colId="0" hiddenButton="1"/>
    <filterColumn colId="1" hiddenButton="1"/>
    <filterColumn colId="2" hiddenButton="1"/>
    <filterColumn colId="3" hiddenButton="1"/>
    <filterColumn colId="4" hiddenButton="1"/>
    <filterColumn colId="5" hiddenButton="1"/>
  </autoFilter>
  <tableColumns count="6">
    <tableColumn id="1" xr3:uid="{EE2D33FE-145D-4C78-A3FB-88742FA95881}" name="Συναλλαγή" dataDxfId="25"/>
    <tableColumn id="2" xr3:uid="{F8797702-4CE6-443F-B86D-619D5336705B}" name="Κατάσταση" dataDxfId="24"/>
    <tableColumn id="3" xr3:uid="{3C41DD5C-2B54-4DC5-BB81-33B45A6533C0}" name="Περιγραφή" dataDxfId="23"/>
    <tableColumn id="4" xr3:uid="{EF839127-CFF8-4DD8-8F9F-F513A5A12382}" name="Ποσό" dataDxfId="22">
      <calculatedColumnFormula>D18</calculatedColumnFormula>
    </tableColumn>
    <tableColumn id="5" xr3:uid="{8969ABF1-565D-424E-A4D9-79847B450A22}" name="Ημερομηνία" dataDxfId="21">
      <calculatedColumnFormula>'Συμφωνητικό Ενοικίασης'!$C$3</calculatedColumnFormula>
    </tableColumn>
    <tableColumn id="6" xr3:uid="{37C1A53C-01CC-437D-BAC7-0D95D9234467}" name="Σύνολο γραμμής" dataDxfId="20">
      <calculatedColumnFormula>SUM(Πίνακας1[[#This Row],[Ποσό]])</calculatedColumnFormula>
    </tableColumn>
  </tableColumns>
  <tableStyleInfo name="Απόδειξη πώλησης με απλή μπλε σχεδίαση" showFirstColumn="0" showLastColumn="1"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arbortech.gr/" TargetMode="External"/><Relationship Id="rId3" Type="http://schemas.openxmlformats.org/officeDocument/2006/relationships/hyperlink" Target="https://hihello.me/hi/harbortech-beauty-and-gadgets" TargetMode="External"/><Relationship Id="rId7" Type="http://schemas.openxmlformats.org/officeDocument/2006/relationships/hyperlink" Target="https://www.harbortech.gr/" TargetMode="External"/><Relationship Id="rId2" Type="http://schemas.openxmlformats.org/officeDocument/2006/relationships/hyperlink" Target="https://www.harbortech.gr/gdpr-terms" TargetMode="External"/><Relationship Id="rId1" Type="http://schemas.openxmlformats.org/officeDocument/2006/relationships/hyperlink" Target="https://phpmysqlappdiag454.blob.core.windows.net/blob/assets/images/harbortech-beauty-gadgets/%CE%A3%CF%85%CE%BC%CF%86%CF%89%CE%BD%CE%B7%CF%84%CE%B9%CE%BA%CF%8C%20%CE%95%CE%BD%CE%BF%CE%B9%CE%BA%CE%AF%CE%B1%CF%83%CE%B7%CF%82%20%CE%97%CF%87%CE%B7%CF%84%CE%B9%CE%BA%CE%BF%CF%8D%20%CE%95%CE%BE%CE%BF%CF%80%CE%BB%CE%B9%CF%83%CE%BC%CE%BF%CF%8D.pdf" TargetMode="External"/><Relationship Id="rId6" Type="http://schemas.openxmlformats.org/officeDocument/2006/relationships/hyperlink" Target="https://hihello.me/hi/harbortech-beauty-and-gadgets" TargetMode="External"/><Relationship Id="rId5" Type="http://schemas.openxmlformats.org/officeDocument/2006/relationships/hyperlink" Target="https://www.harbortech.gr/services/73745?srsltid=AfmBOorV5qaN965A5fqi33lYiR2I9mMhhPHrQJSGfO8WpSMQStXEF_E2" TargetMode="External"/><Relationship Id="rId4" Type="http://schemas.openxmlformats.org/officeDocument/2006/relationships/hyperlink" Target="https://phpmysqlappdiag454.blob.core.windows.net/blob/assets/images/harbortech-beauty-gadgets/HarborTech%20Beauty%20&amp;%20Gadgets%20%CE%9B%CE%9F%CE%93%CE%91%CE%A1%CE%99%CE%91%CE%A3%CE%9C%CE%9F%CE%99%20%CE%A4%CE%A1%CE%91%CE%A0%CE%95%CE%96%CE%A9%CE%9D_compressed.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arbortech.gr/" TargetMode="External"/><Relationship Id="rId2" Type="http://schemas.openxmlformats.org/officeDocument/2006/relationships/hyperlink" Target="https://www.harbortech.gr/" TargetMode="External"/><Relationship Id="rId1" Type="http://schemas.openxmlformats.org/officeDocument/2006/relationships/hyperlink" Target="https://phpmysqlappdiag454.blob.core.windows.net/blob/assets/images/harbortech-beauty-gadgets/%CE%A0%CF%81%CE%BF%CF%83%CF%84%CE%B1%CF%83%CE%AF%CE%B1%20%CE%A0%CF%81%CE%BF%CF%83%CF%89%CF%80%CE%B9%CE%BA%CF%8E%CE%BD%20%CE%94%CE%B5%CE%B4%CE%BF%CE%BC%CE%AD%CE%BD%CF%89%CE%BD_compressed.pdf"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sales@harbortech.gr" TargetMode="External"/><Relationship Id="rId2" Type="http://schemas.openxmlformats.org/officeDocument/2006/relationships/hyperlink" Target="https://www.harbortech.gr/" TargetMode="External"/><Relationship Id="rId1" Type="http://schemas.openxmlformats.org/officeDocument/2006/relationships/hyperlink" Target="tel:2104005060" TargetMode="External"/><Relationship Id="rId6" Type="http://schemas.openxmlformats.org/officeDocument/2006/relationships/table" Target="../tables/table1.xml"/><Relationship Id="rId5" Type="http://schemas.openxmlformats.org/officeDocument/2006/relationships/printerSettings" Target="../printerSettings/printerSettings3.bin"/><Relationship Id="rId4" Type="http://schemas.openxmlformats.org/officeDocument/2006/relationships/hyperlink" Target="https://hihello.me/p/84aed40c-6204-4cb2-8f9b-08b41e75ce0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D38A-0DA5-401A-9254-CDFEAA2B914E}">
  <sheetPr>
    <pageSetUpPr fitToPage="1"/>
  </sheetPr>
  <dimension ref="A1:AK128"/>
  <sheetViews>
    <sheetView showGridLines="0" showZeros="0" tabSelected="1" zoomScaleNormal="100" zoomScaleSheetLayoutView="100" workbookViewId="0">
      <selection activeCell="B84" sqref="B84:F84"/>
    </sheetView>
  </sheetViews>
  <sheetFormatPr defaultRowHeight="15" x14ac:dyDescent="0.25"/>
  <cols>
    <col min="1" max="1" width="70" style="4" customWidth="1"/>
    <col min="2" max="2" width="39.85546875" style="4" customWidth="1"/>
    <col min="3" max="3" width="29" style="4" customWidth="1"/>
    <col min="4" max="4" width="13.140625" style="4" customWidth="1"/>
    <col min="5" max="5" width="19.5703125" style="4" customWidth="1"/>
    <col min="6" max="6" width="19.28515625" style="4" customWidth="1"/>
    <col min="7" max="7" width="1.140625" style="4" hidden="1" customWidth="1"/>
    <col min="8" max="8" width="30.28515625" style="4" hidden="1" customWidth="1"/>
    <col min="9" max="9" width="32.85546875" style="4" hidden="1" customWidth="1"/>
    <col min="10" max="10" width="28" style="4" hidden="1" customWidth="1"/>
    <col min="11" max="11" width="21" style="4" hidden="1" customWidth="1"/>
    <col min="12" max="12" width="28" style="4" hidden="1" customWidth="1"/>
    <col min="13" max="13" width="14.42578125" style="4" hidden="1" customWidth="1"/>
    <col min="14" max="14" width="9" style="4" hidden="1" customWidth="1"/>
    <col min="15" max="15" width="11.42578125" style="4" hidden="1" customWidth="1"/>
    <col min="16" max="16384" width="9.140625" style="4"/>
  </cols>
  <sheetData>
    <row r="1" spans="1:37" ht="26.25" customHeight="1" x14ac:dyDescent="0.25">
      <c r="A1" s="169"/>
      <c r="B1" s="197" t="s">
        <v>0</v>
      </c>
      <c r="C1" s="197"/>
      <c r="D1" s="197"/>
      <c r="E1" s="197"/>
      <c r="F1" s="198" t="e" vm="1">
        <v>#VALUE!</v>
      </c>
      <c r="G1" s="170"/>
      <c r="H1" s="1"/>
      <c r="I1" s="181" t="s">
        <v>22</v>
      </c>
      <c r="J1" s="181"/>
      <c r="K1" s="181"/>
      <c r="L1" s="181"/>
      <c r="M1" s="177" t="s">
        <v>18</v>
      </c>
      <c r="N1" s="2" t="s">
        <v>17</v>
      </c>
      <c r="O1" s="176" t="s">
        <v>19</v>
      </c>
      <c r="P1" s="170"/>
      <c r="Q1" s="170"/>
      <c r="R1" s="170"/>
      <c r="S1" s="170"/>
      <c r="T1" s="170"/>
      <c r="U1" s="170"/>
      <c r="V1" s="170"/>
      <c r="W1" s="170"/>
      <c r="X1" s="170"/>
      <c r="Y1" s="170"/>
      <c r="Z1" s="170"/>
      <c r="AA1" s="170"/>
      <c r="AB1" s="170"/>
      <c r="AC1" s="170"/>
      <c r="AD1" s="170"/>
      <c r="AE1" s="170"/>
      <c r="AF1" s="170"/>
      <c r="AG1" s="170"/>
      <c r="AH1" s="170"/>
      <c r="AI1" s="170"/>
      <c r="AJ1" s="170"/>
      <c r="AK1" s="170"/>
    </row>
    <row r="2" spans="1:37" ht="23.25" customHeight="1" thickBot="1" x14ac:dyDescent="0.3">
      <c r="A2" s="169"/>
      <c r="B2" s="172"/>
      <c r="C2" s="172"/>
      <c r="D2" s="172"/>
      <c r="E2" s="172"/>
      <c r="F2" s="199"/>
      <c r="G2" s="170"/>
      <c r="H2" s="1"/>
      <c r="I2" s="2">
        <v>1</v>
      </c>
      <c r="J2" s="2">
        <v>3</v>
      </c>
      <c r="K2" s="2">
        <v>4</v>
      </c>
      <c r="L2" s="2">
        <v>6</v>
      </c>
      <c r="M2" s="177"/>
      <c r="N2" s="5">
        <v>0.3</v>
      </c>
      <c r="O2" s="176"/>
      <c r="P2" s="170"/>
      <c r="Q2" s="170"/>
      <c r="R2" s="170"/>
      <c r="S2" s="170"/>
      <c r="T2" s="170"/>
      <c r="U2" s="170"/>
      <c r="V2" s="170"/>
      <c r="W2" s="170"/>
      <c r="X2" s="170"/>
      <c r="Y2" s="170"/>
      <c r="Z2" s="170"/>
      <c r="AA2" s="170"/>
      <c r="AB2" s="170"/>
      <c r="AC2" s="170"/>
      <c r="AD2" s="170"/>
      <c r="AE2" s="170"/>
      <c r="AF2" s="170"/>
      <c r="AG2" s="170"/>
      <c r="AH2" s="170"/>
      <c r="AI2" s="170"/>
      <c r="AJ2" s="170"/>
      <c r="AK2" s="170"/>
    </row>
    <row r="3" spans="1:37" ht="22.5" customHeight="1" thickTop="1" thickBot="1" x14ac:dyDescent="0.3">
      <c r="A3" s="169"/>
      <c r="B3" s="187" t="s">
        <v>20</v>
      </c>
      <c r="C3" s="187"/>
      <c r="D3" s="187"/>
      <c r="E3" s="187"/>
      <c r="F3" s="187"/>
      <c r="G3" s="170"/>
      <c r="H3" s="6" t="s">
        <v>13</v>
      </c>
      <c r="I3" s="7">
        <v>35</v>
      </c>
      <c r="J3" s="7">
        <v>70</v>
      </c>
      <c r="K3" s="16">
        <f>J3+I3</f>
        <v>105</v>
      </c>
      <c r="L3" s="16">
        <f>J3+J3</f>
        <v>140</v>
      </c>
      <c r="M3" s="8">
        <v>379</v>
      </c>
      <c r="N3" s="17">
        <f t="shared" ref="N3:N5" si="0">$N$2</f>
        <v>0.3</v>
      </c>
      <c r="O3" s="18">
        <f>ROUNDDOWN(M3*N3,0)</f>
        <v>113</v>
      </c>
      <c r="P3" s="170"/>
      <c r="Q3" s="170"/>
      <c r="R3" s="170"/>
      <c r="S3" s="170"/>
      <c r="T3" s="170"/>
      <c r="U3" s="170"/>
      <c r="V3" s="170"/>
      <c r="W3" s="170"/>
      <c r="X3" s="170"/>
      <c r="Y3" s="170"/>
      <c r="Z3" s="170"/>
      <c r="AA3" s="170"/>
      <c r="AB3" s="170"/>
      <c r="AC3" s="170"/>
      <c r="AD3" s="170"/>
      <c r="AE3" s="170"/>
      <c r="AF3" s="170"/>
      <c r="AG3" s="170"/>
      <c r="AH3" s="170"/>
      <c r="AI3" s="170"/>
      <c r="AJ3" s="170"/>
      <c r="AK3" s="170"/>
    </row>
    <row r="4" spans="1:37" ht="19.5" customHeight="1" thickBot="1" x14ac:dyDescent="0.3">
      <c r="A4" s="169"/>
      <c r="B4" s="125"/>
      <c r="C4" s="179" t="str">
        <f>IF(B4=0, "  ←   Επιλέξτε εδώ","                                                                         √")</f>
        <v xml:space="preserve">  ←   Επιλέξτε εδώ</v>
      </c>
      <c r="D4" s="180"/>
      <c r="E4" s="180"/>
      <c r="F4" s="180"/>
      <c r="G4" s="170"/>
      <c r="H4" s="4" t="s">
        <v>8</v>
      </c>
      <c r="I4" s="8">
        <v>45</v>
      </c>
      <c r="J4" s="8">
        <v>90</v>
      </c>
      <c r="K4" s="16">
        <f t="shared" ref="K4:K11" si="1">J4+I4</f>
        <v>135</v>
      </c>
      <c r="L4" s="16">
        <f t="shared" ref="L4:L11" si="2">J4+J4</f>
        <v>180</v>
      </c>
      <c r="M4" s="8">
        <v>429</v>
      </c>
      <c r="N4" s="17">
        <f t="shared" si="0"/>
        <v>0.3</v>
      </c>
      <c r="O4" s="18">
        <f>ROUNDDOWN(M4*N4,0)</f>
        <v>128</v>
      </c>
      <c r="P4" s="170"/>
      <c r="Q4" s="170"/>
      <c r="R4" s="170"/>
      <c r="S4" s="170"/>
      <c r="T4" s="170"/>
      <c r="U4" s="170"/>
      <c r="V4" s="170"/>
      <c r="W4" s="170"/>
      <c r="X4" s="170"/>
      <c r="Y4" s="170"/>
      <c r="Z4" s="170"/>
      <c r="AA4" s="170"/>
      <c r="AB4" s="170"/>
      <c r="AC4" s="170"/>
      <c r="AD4" s="170"/>
      <c r="AE4" s="170"/>
      <c r="AF4" s="170"/>
      <c r="AG4" s="170"/>
      <c r="AH4" s="170"/>
      <c r="AI4" s="170"/>
      <c r="AJ4" s="170"/>
      <c r="AK4" s="170"/>
    </row>
    <row r="5" spans="1:37" ht="18.75" customHeight="1" x14ac:dyDescent="0.3">
      <c r="A5" s="169"/>
      <c r="B5" s="173"/>
      <c r="C5" s="173"/>
      <c r="D5" s="173"/>
      <c r="E5" s="173"/>
      <c r="F5" s="173"/>
      <c r="G5" s="170"/>
      <c r="H5" s="4" t="s">
        <v>9</v>
      </c>
      <c r="I5" s="8">
        <v>55</v>
      </c>
      <c r="J5" s="8">
        <v>110</v>
      </c>
      <c r="K5" s="16">
        <f t="shared" si="1"/>
        <v>165</v>
      </c>
      <c r="L5" s="16">
        <f t="shared" si="2"/>
        <v>220</v>
      </c>
      <c r="M5" s="8">
        <v>639</v>
      </c>
      <c r="N5" s="17">
        <f t="shared" si="0"/>
        <v>0.3</v>
      </c>
      <c r="O5" s="18">
        <f>ROUNDDOWN(M5*N5,0)</f>
        <v>191</v>
      </c>
      <c r="P5" s="170"/>
      <c r="Q5" s="170"/>
      <c r="R5" s="170"/>
      <c r="S5" s="170"/>
      <c r="T5" s="170"/>
      <c r="U5" s="170"/>
      <c r="V5" s="170"/>
      <c r="W5" s="170"/>
      <c r="X5" s="170"/>
      <c r="Y5" s="170"/>
      <c r="Z5" s="170"/>
      <c r="AA5" s="170"/>
      <c r="AB5" s="170"/>
      <c r="AC5" s="170"/>
      <c r="AD5" s="170"/>
      <c r="AE5" s="170"/>
      <c r="AF5" s="170"/>
      <c r="AG5" s="170"/>
      <c r="AH5" s="170"/>
      <c r="AI5" s="170"/>
      <c r="AJ5" s="170"/>
      <c r="AK5" s="170"/>
    </row>
    <row r="6" spans="1:37" ht="19.5" customHeight="1" thickBot="1" x14ac:dyDescent="0.3">
      <c r="A6" s="169"/>
      <c r="B6" s="187" t="s">
        <v>25</v>
      </c>
      <c r="C6" s="187"/>
      <c r="D6" s="187"/>
      <c r="E6" s="187"/>
      <c r="F6" s="187"/>
      <c r="G6" s="170"/>
      <c r="I6" s="8"/>
      <c r="J6" s="8"/>
      <c r="K6" s="7"/>
      <c r="L6" s="7"/>
      <c r="M6" s="8"/>
      <c r="N6" s="9"/>
      <c r="O6" s="8"/>
      <c r="P6" s="170"/>
      <c r="Q6" s="170"/>
      <c r="R6" s="170"/>
      <c r="S6" s="170"/>
      <c r="T6" s="170"/>
      <c r="U6" s="170"/>
      <c r="V6" s="170"/>
      <c r="W6" s="170"/>
      <c r="X6" s="170"/>
      <c r="Y6" s="170"/>
      <c r="Z6" s="170"/>
      <c r="AA6" s="170"/>
      <c r="AB6" s="170"/>
      <c r="AC6" s="170"/>
      <c r="AD6" s="170"/>
      <c r="AE6" s="170"/>
      <c r="AF6" s="170"/>
      <c r="AG6" s="170"/>
      <c r="AH6" s="170"/>
      <c r="AI6" s="170"/>
      <c r="AJ6" s="170"/>
      <c r="AK6" s="170"/>
    </row>
    <row r="7" spans="1:37" ht="19.5" customHeight="1" thickBot="1" x14ac:dyDescent="0.3">
      <c r="A7" s="169"/>
      <c r="B7" s="125"/>
      <c r="C7" s="179" t="str">
        <f>IF(B7=0, "  ←   Επιλέξτε εδώ","                                                                         √")</f>
        <v xml:space="preserve">  ←   Επιλέξτε εδώ</v>
      </c>
      <c r="D7" s="180"/>
      <c r="E7" s="180"/>
      <c r="F7" s="180"/>
      <c r="G7" s="170"/>
      <c r="H7" s="6" t="s">
        <v>11</v>
      </c>
      <c r="I7" s="8">
        <v>25</v>
      </c>
      <c r="J7" s="8">
        <v>50</v>
      </c>
      <c r="K7" s="16">
        <f t="shared" si="1"/>
        <v>75</v>
      </c>
      <c r="L7" s="16">
        <f t="shared" si="2"/>
        <v>100</v>
      </c>
      <c r="M7" s="8">
        <v>127</v>
      </c>
      <c r="N7" s="9"/>
      <c r="O7" s="8"/>
      <c r="P7" s="170"/>
      <c r="Q7" s="170"/>
      <c r="R7" s="170"/>
      <c r="S7" s="170"/>
      <c r="T7" s="170"/>
      <c r="U7" s="170"/>
      <c r="V7" s="170"/>
      <c r="W7" s="170"/>
      <c r="X7" s="170"/>
      <c r="Y7" s="170"/>
      <c r="Z7" s="170"/>
      <c r="AA7" s="170"/>
      <c r="AB7" s="170"/>
      <c r="AC7" s="170"/>
      <c r="AD7" s="170"/>
      <c r="AE7" s="170"/>
      <c r="AF7" s="170"/>
      <c r="AG7" s="170"/>
      <c r="AH7" s="170"/>
      <c r="AI7" s="170"/>
      <c r="AJ7" s="170"/>
      <c r="AK7" s="170"/>
    </row>
    <row r="8" spans="1:37" ht="18.75" customHeight="1" x14ac:dyDescent="0.3">
      <c r="A8" s="169"/>
      <c r="B8" s="173"/>
      <c r="C8" s="173"/>
      <c r="D8" s="173"/>
      <c r="E8" s="173"/>
      <c r="F8" s="173"/>
      <c r="G8" s="170"/>
      <c r="H8" s="6" t="s">
        <v>12</v>
      </c>
      <c r="I8" s="8">
        <v>15</v>
      </c>
      <c r="J8" s="8">
        <v>30</v>
      </c>
      <c r="K8" s="16">
        <f t="shared" si="1"/>
        <v>45</v>
      </c>
      <c r="L8" s="16">
        <f t="shared" si="2"/>
        <v>60</v>
      </c>
      <c r="M8" s="8">
        <v>49</v>
      </c>
      <c r="N8" s="9"/>
      <c r="O8" s="8"/>
      <c r="P8" s="170"/>
      <c r="Q8" s="170"/>
      <c r="R8" s="170"/>
      <c r="S8" s="170"/>
      <c r="T8" s="170"/>
      <c r="U8" s="170"/>
      <c r="V8" s="170"/>
      <c r="W8" s="170"/>
      <c r="X8" s="170"/>
      <c r="Y8" s="170"/>
      <c r="Z8" s="170"/>
      <c r="AA8" s="170"/>
      <c r="AB8" s="170"/>
      <c r="AC8" s="170"/>
      <c r="AD8" s="170"/>
      <c r="AE8" s="170"/>
      <c r="AF8" s="170"/>
      <c r="AG8" s="170"/>
      <c r="AH8" s="170"/>
      <c r="AI8" s="170"/>
      <c r="AJ8" s="170"/>
      <c r="AK8" s="170"/>
    </row>
    <row r="9" spans="1:37" ht="19.5" customHeight="1" thickBot="1" x14ac:dyDescent="0.3">
      <c r="A9" s="169"/>
      <c r="B9" s="187" t="s">
        <v>189</v>
      </c>
      <c r="C9" s="187"/>
      <c r="D9" s="187"/>
      <c r="E9" s="187"/>
      <c r="F9" s="187"/>
      <c r="G9" s="170"/>
      <c r="I9" s="8"/>
      <c r="J9" s="8"/>
      <c r="K9" s="7"/>
      <c r="L9" s="7"/>
      <c r="M9" s="8"/>
      <c r="N9" s="9"/>
      <c r="O9" s="8"/>
      <c r="P9" s="170"/>
      <c r="Q9" s="170"/>
      <c r="R9" s="170"/>
      <c r="S9" s="170"/>
      <c r="T9" s="170"/>
      <c r="U9" s="170"/>
      <c r="V9" s="170"/>
      <c r="W9" s="170"/>
      <c r="X9" s="170"/>
      <c r="Y9" s="170"/>
      <c r="Z9" s="170"/>
      <c r="AA9" s="170"/>
      <c r="AB9" s="170"/>
      <c r="AC9" s="170"/>
      <c r="AD9" s="170"/>
      <c r="AE9" s="170"/>
      <c r="AF9" s="170"/>
      <c r="AG9" s="170"/>
      <c r="AH9" s="170"/>
      <c r="AI9" s="170"/>
      <c r="AJ9" s="170"/>
      <c r="AK9" s="170"/>
    </row>
    <row r="10" spans="1:37" ht="19.5" customHeight="1" thickBot="1" x14ac:dyDescent="0.3">
      <c r="A10" s="169"/>
      <c r="B10" s="125"/>
      <c r="C10" s="179" t="str">
        <f>IF(B10=0, "  ←   Επιλέξτε εδώ","                                                                         √")</f>
        <v xml:space="preserve">  ←   Επιλέξτε εδώ</v>
      </c>
      <c r="D10" s="180"/>
      <c r="E10" s="180"/>
      <c r="F10" s="180"/>
      <c r="G10" s="170"/>
      <c r="I10" s="8"/>
      <c r="J10" s="8"/>
      <c r="K10" s="7"/>
      <c r="L10" s="7"/>
      <c r="M10" s="8"/>
      <c r="N10" s="9"/>
      <c r="O10" s="8"/>
      <c r="P10" s="170"/>
      <c r="Q10" s="170"/>
      <c r="R10" s="170"/>
      <c r="S10" s="170"/>
      <c r="T10" s="170"/>
      <c r="U10" s="170"/>
      <c r="V10" s="170"/>
      <c r="W10" s="170"/>
      <c r="X10" s="170"/>
      <c r="Y10" s="170"/>
      <c r="Z10" s="170"/>
      <c r="AA10" s="170"/>
      <c r="AB10" s="170"/>
      <c r="AC10" s="170"/>
      <c r="AD10" s="170"/>
      <c r="AE10" s="170"/>
      <c r="AF10" s="170"/>
      <c r="AG10" s="170"/>
      <c r="AH10" s="170"/>
      <c r="AI10" s="170"/>
      <c r="AJ10" s="170"/>
      <c r="AK10" s="170"/>
    </row>
    <row r="11" spans="1:37" ht="18.75" customHeight="1" x14ac:dyDescent="0.3">
      <c r="A11" s="169"/>
      <c r="B11" s="173"/>
      <c r="C11" s="173"/>
      <c r="D11" s="173"/>
      <c r="E11" s="173"/>
      <c r="F11" s="173"/>
      <c r="G11" s="170"/>
      <c r="H11" s="4" t="s">
        <v>10</v>
      </c>
      <c r="I11" s="8">
        <v>10</v>
      </c>
      <c r="J11" s="8">
        <v>20</v>
      </c>
      <c r="K11" s="16">
        <f t="shared" si="1"/>
        <v>30</v>
      </c>
      <c r="L11" s="16">
        <f t="shared" si="2"/>
        <v>40</v>
      </c>
      <c r="M11" s="8">
        <v>52</v>
      </c>
      <c r="N11" s="9"/>
      <c r="O11" s="8"/>
      <c r="P11" s="170"/>
      <c r="Q11" s="170"/>
      <c r="R11" s="170"/>
      <c r="S11" s="170"/>
      <c r="T11" s="170"/>
      <c r="U11" s="170"/>
      <c r="V11" s="170"/>
      <c r="W11" s="170"/>
      <c r="X11" s="170"/>
      <c r="Y11" s="170"/>
      <c r="Z11" s="170"/>
      <c r="AA11" s="170"/>
      <c r="AB11" s="170"/>
      <c r="AC11" s="170"/>
      <c r="AD11" s="170"/>
      <c r="AE11" s="170"/>
      <c r="AF11" s="170"/>
      <c r="AG11" s="170"/>
      <c r="AH11" s="170"/>
      <c r="AI11" s="170"/>
      <c r="AJ11" s="170"/>
      <c r="AK11" s="170"/>
    </row>
    <row r="12" spans="1:37" ht="19.5" customHeight="1" thickBot="1" x14ac:dyDescent="0.3">
      <c r="A12" s="169"/>
      <c r="B12" s="187" t="s">
        <v>30</v>
      </c>
      <c r="C12" s="187"/>
      <c r="D12" s="187"/>
      <c r="E12" s="187"/>
      <c r="F12" s="187"/>
      <c r="G12" s="170"/>
      <c r="M12" s="10"/>
      <c r="N12" s="10"/>
      <c r="O12" s="1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1:37" ht="19.5" customHeight="1" thickBot="1" x14ac:dyDescent="0.3">
      <c r="A13" s="169"/>
      <c r="B13" s="125"/>
      <c r="C13" s="179" t="str">
        <f>IF(B13=0, "  ←   Επιλέξτε εδώ","                                                                         √")</f>
        <v xml:space="preserve">  ←   Επιλέξτε εδώ</v>
      </c>
      <c r="D13" s="180"/>
      <c r="E13" s="180"/>
      <c r="F13" s="180"/>
      <c r="G13" s="170"/>
      <c r="M13" s="10"/>
      <c r="N13" s="10"/>
      <c r="O13" s="10"/>
      <c r="P13" s="170"/>
      <c r="Q13" s="170"/>
      <c r="R13" s="170"/>
      <c r="S13" s="170"/>
      <c r="T13" s="170"/>
      <c r="U13" s="170"/>
      <c r="V13" s="170"/>
      <c r="W13" s="170"/>
      <c r="X13" s="170"/>
      <c r="Y13" s="170"/>
      <c r="Z13" s="170"/>
      <c r="AA13" s="170"/>
      <c r="AB13" s="170"/>
      <c r="AC13" s="170"/>
      <c r="AD13" s="170"/>
      <c r="AE13" s="170"/>
      <c r="AF13" s="170"/>
      <c r="AG13" s="170"/>
      <c r="AH13" s="170"/>
      <c r="AI13" s="170"/>
      <c r="AJ13" s="170"/>
      <c r="AK13" s="170"/>
    </row>
    <row r="14" spans="1:37" ht="18.75" customHeight="1" x14ac:dyDescent="0.3">
      <c r="A14" s="169"/>
      <c r="B14" s="173"/>
      <c r="C14" s="173"/>
      <c r="D14" s="173"/>
      <c r="E14" s="173"/>
      <c r="F14" s="173"/>
      <c r="G14" s="170"/>
      <c r="M14" s="10"/>
      <c r="N14" s="10"/>
      <c r="O14" s="10"/>
      <c r="P14" s="170"/>
      <c r="Q14" s="170"/>
      <c r="R14" s="170"/>
      <c r="S14" s="170"/>
      <c r="T14" s="170"/>
      <c r="U14" s="170"/>
      <c r="V14" s="170"/>
      <c r="W14" s="170"/>
      <c r="X14" s="170"/>
      <c r="Y14" s="170"/>
      <c r="Z14" s="170"/>
      <c r="AA14" s="170"/>
      <c r="AB14" s="170"/>
      <c r="AC14" s="170"/>
      <c r="AD14" s="170"/>
      <c r="AE14" s="170"/>
      <c r="AF14" s="170"/>
      <c r="AG14" s="170"/>
      <c r="AH14" s="170"/>
      <c r="AI14" s="170"/>
      <c r="AJ14" s="170"/>
      <c r="AK14" s="170"/>
    </row>
    <row r="15" spans="1:37" ht="19.5" customHeight="1" thickBot="1" x14ac:dyDescent="0.3">
      <c r="A15" s="169"/>
      <c r="B15" s="187" t="s">
        <v>27</v>
      </c>
      <c r="C15" s="187"/>
      <c r="D15" s="187"/>
      <c r="E15" s="187"/>
      <c r="F15" s="187"/>
      <c r="G15" s="170"/>
      <c r="M15" s="10"/>
      <c r="N15" s="10"/>
      <c r="O15" s="10"/>
      <c r="P15" s="170"/>
      <c r="Q15" s="170"/>
      <c r="R15" s="170"/>
      <c r="S15" s="170"/>
      <c r="T15" s="170"/>
      <c r="U15" s="170"/>
      <c r="V15" s="170"/>
      <c r="W15" s="170"/>
      <c r="X15" s="170"/>
      <c r="Y15" s="170"/>
      <c r="Z15" s="170"/>
      <c r="AA15" s="170"/>
      <c r="AB15" s="170"/>
      <c r="AC15" s="170"/>
      <c r="AD15" s="170"/>
      <c r="AE15" s="170"/>
      <c r="AF15" s="170"/>
      <c r="AG15" s="170"/>
      <c r="AH15" s="170"/>
      <c r="AI15" s="170"/>
      <c r="AJ15" s="170"/>
      <c r="AK15" s="170"/>
    </row>
    <row r="16" spans="1:37" ht="19.5" customHeight="1" thickBot="1" x14ac:dyDescent="0.3">
      <c r="A16" s="169"/>
      <c r="B16" s="125"/>
      <c r="C16" s="179" t="str">
        <f>IF(B16=0, "  ←   Επιλέξτε εδώ","                                                                         √")</f>
        <v xml:space="preserve">  ←   Επιλέξτε εδώ</v>
      </c>
      <c r="D16" s="180"/>
      <c r="E16" s="180"/>
      <c r="F16" s="180"/>
      <c r="G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row>
    <row r="17" spans="1:37" ht="18.75" customHeight="1" x14ac:dyDescent="0.3">
      <c r="A17" s="169"/>
      <c r="B17" s="173"/>
      <c r="C17" s="173"/>
      <c r="D17" s="173"/>
      <c r="E17" s="173"/>
      <c r="F17" s="173"/>
      <c r="G17" s="170"/>
      <c r="H17" s="4" t="s">
        <v>13</v>
      </c>
      <c r="I17" s="19">
        <f>IF(E30=I2,I3,J3)*D30</f>
        <v>0</v>
      </c>
      <c r="J17" s="19">
        <f>SUMIFS(J30:J33,I30:I33,C30,H30:H33,E30)</f>
        <v>0</v>
      </c>
      <c r="L17" s="4">
        <v>1</v>
      </c>
      <c r="M17" s="4" t="s">
        <v>28</v>
      </c>
      <c r="P17" s="170"/>
      <c r="Q17" s="170"/>
      <c r="R17" s="170"/>
      <c r="S17" s="170"/>
      <c r="T17" s="170"/>
      <c r="U17" s="170"/>
      <c r="V17" s="170"/>
      <c r="W17" s="170"/>
      <c r="X17" s="170"/>
      <c r="Y17" s="170"/>
      <c r="Z17" s="170"/>
      <c r="AA17" s="170"/>
      <c r="AB17" s="170"/>
      <c r="AC17" s="170"/>
      <c r="AD17" s="170"/>
      <c r="AE17" s="170"/>
      <c r="AF17" s="170"/>
      <c r="AG17" s="170"/>
      <c r="AH17" s="170"/>
      <c r="AI17" s="170"/>
      <c r="AJ17" s="170"/>
      <c r="AK17" s="170"/>
    </row>
    <row r="18" spans="1:37" ht="19.5" customHeight="1" thickBot="1" x14ac:dyDescent="0.3">
      <c r="A18" s="169"/>
      <c r="B18" s="187" t="s">
        <v>31</v>
      </c>
      <c r="C18" s="187"/>
      <c r="D18" s="187"/>
      <c r="E18" s="187"/>
      <c r="F18" s="187"/>
      <c r="G18" s="170"/>
      <c r="H18" s="4" t="s">
        <v>8</v>
      </c>
      <c r="I18" s="19">
        <f>IF(E30=I2,I4,J4)*D30</f>
        <v>0</v>
      </c>
      <c r="J18" s="19">
        <f>SUMIFS(J37:J46,I37:I46,C30,H37:H46,E30)</f>
        <v>0</v>
      </c>
      <c r="L18" s="4">
        <v>2</v>
      </c>
      <c r="M18" s="4" t="s">
        <v>29</v>
      </c>
      <c r="P18" s="170"/>
      <c r="Q18" s="170"/>
      <c r="R18" s="170"/>
      <c r="S18" s="170"/>
      <c r="T18" s="170"/>
      <c r="U18" s="170"/>
      <c r="V18" s="170"/>
      <c r="W18" s="170"/>
      <c r="X18" s="170"/>
      <c r="Y18" s="170"/>
      <c r="Z18" s="170"/>
      <c r="AA18" s="170"/>
      <c r="AB18" s="170"/>
      <c r="AC18" s="170"/>
      <c r="AD18" s="170"/>
      <c r="AE18" s="170"/>
      <c r="AF18" s="170"/>
      <c r="AG18" s="170"/>
      <c r="AH18" s="170"/>
      <c r="AI18" s="170"/>
      <c r="AJ18" s="170"/>
      <c r="AK18" s="170"/>
    </row>
    <row r="19" spans="1:37" ht="19.5" customHeight="1" thickBot="1" x14ac:dyDescent="0.3">
      <c r="A19" s="169"/>
      <c r="B19" s="125"/>
      <c r="C19" s="179" t="str">
        <f>IF(B19=0, "  ←   Επιλέξτε εδώ","                                                                         √")</f>
        <v xml:space="preserve">  ←   Επιλέξτε εδώ</v>
      </c>
      <c r="D19" s="180"/>
      <c r="E19" s="180"/>
      <c r="F19" s="180"/>
      <c r="G19" s="170"/>
      <c r="H19" s="4" t="s">
        <v>9</v>
      </c>
      <c r="I19" s="19">
        <f>IF(E30=I2,I5,J5)*D30</f>
        <v>0</v>
      </c>
      <c r="J19" s="19">
        <f>SUMIFS(J51:J54,I51:I54,C30,H51:H54,E30)</f>
        <v>0</v>
      </c>
      <c r="L19" s="4">
        <v>3</v>
      </c>
      <c r="P19" s="170"/>
      <c r="Q19" s="170"/>
      <c r="R19" s="170"/>
      <c r="S19" s="170"/>
      <c r="T19" s="170"/>
      <c r="U19" s="170"/>
      <c r="V19" s="170"/>
      <c r="W19" s="170"/>
      <c r="X19" s="170"/>
      <c r="Y19" s="170"/>
      <c r="Z19" s="170"/>
      <c r="AA19" s="170"/>
      <c r="AB19" s="170"/>
      <c r="AC19" s="170"/>
      <c r="AD19" s="170"/>
      <c r="AE19" s="170"/>
      <c r="AF19" s="170"/>
      <c r="AG19" s="170"/>
      <c r="AH19" s="170"/>
      <c r="AI19" s="170"/>
      <c r="AJ19" s="170"/>
      <c r="AK19" s="170"/>
    </row>
    <row r="20" spans="1:37" ht="18.75" customHeight="1" x14ac:dyDescent="0.3">
      <c r="A20" s="169"/>
      <c r="B20" s="173"/>
      <c r="C20" s="173"/>
      <c r="D20" s="173"/>
      <c r="E20" s="173"/>
      <c r="F20" s="173"/>
      <c r="G20" s="170"/>
      <c r="I20" s="8"/>
      <c r="J20" s="8"/>
      <c r="L20" s="4">
        <v>4</v>
      </c>
      <c r="P20" s="170"/>
      <c r="Q20" s="170"/>
      <c r="R20" s="170"/>
      <c r="S20" s="170"/>
      <c r="T20" s="170"/>
      <c r="U20" s="170"/>
      <c r="V20" s="170"/>
      <c r="W20" s="170"/>
      <c r="X20" s="170"/>
      <c r="Y20" s="170"/>
      <c r="Z20" s="170"/>
      <c r="AA20" s="170"/>
      <c r="AB20" s="170"/>
      <c r="AC20" s="170"/>
      <c r="AD20" s="170"/>
      <c r="AE20" s="170"/>
      <c r="AF20" s="170"/>
      <c r="AG20" s="170"/>
      <c r="AH20" s="170"/>
      <c r="AI20" s="170"/>
      <c r="AJ20" s="170"/>
      <c r="AK20" s="170"/>
    </row>
    <row r="21" spans="1:37" ht="19.5" customHeight="1" thickBot="1" x14ac:dyDescent="0.3">
      <c r="A21" s="169"/>
      <c r="B21" s="187" t="s">
        <v>26</v>
      </c>
      <c r="C21" s="187"/>
      <c r="D21" s="187"/>
      <c r="E21" s="187"/>
      <c r="F21" s="187"/>
      <c r="G21" s="170"/>
      <c r="H21" s="4" t="s">
        <v>11</v>
      </c>
      <c r="I21" s="19">
        <f>IF(E31=I2,I7,J7)*D31</f>
        <v>0</v>
      </c>
      <c r="J21" s="19">
        <f>SUMIFS(J55:J58,I55:I58,C31,H55:H58,E30)</f>
        <v>0</v>
      </c>
      <c r="P21" s="170"/>
      <c r="Q21" s="170"/>
      <c r="R21" s="170"/>
      <c r="S21" s="170"/>
      <c r="T21" s="170"/>
      <c r="U21" s="170"/>
      <c r="V21" s="170"/>
      <c r="W21" s="170"/>
      <c r="X21" s="170"/>
      <c r="Y21" s="170"/>
      <c r="Z21" s="170"/>
      <c r="AA21" s="170"/>
      <c r="AB21" s="170"/>
      <c r="AC21" s="170"/>
      <c r="AD21" s="170"/>
      <c r="AE21" s="170"/>
      <c r="AF21" s="170"/>
      <c r="AG21" s="170"/>
      <c r="AH21" s="170"/>
      <c r="AI21" s="170"/>
      <c r="AJ21" s="170"/>
      <c r="AK21" s="170"/>
    </row>
    <row r="22" spans="1:37" ht="20.25" customHeight="1" thickBot="1" x14ac:dyDescent="0.35">
      <c r="A22" s="169"/>
      <c r="B22" s="21" t="s">
        <v>69</v>
      </c>
      <c r="C22" s="126"/>
      <c r="D22" s="164">
        <f>C22</f>
        <v>0</v>
      </c>
      <c r="E22" s="160" t="str">
        <f>IF(C22=0, "  ←   Επιλέξτε εδώ","                                                   √")</f>
        <v xml:space="preserve">  ←   Επιλέξτε εδώ</v>
      </c>
      <c r="G22" s="170"/>
      <c r="H22" s="4" t="s">
        <v>12</v>
      </c>
      <c r="I22" s="19">
        <f>IF(E31=I2,I8,J8)*D31</f>
        <v>0</v>
      </c>
      <c r="J22" s="19">
        <f>SUMIFS(J59:J62,I59:I62,C31,H59:H62,E30)</f>
        <v>0</v>
      </c>
      <c r="P22" s="170"/>
      <c r="Q22" s="170"/>
      <c r="R22" s="170"/>
      <c r="S22" s="170"/>
      <c r="T22" s="170"/>
      <c r="U22" s="170"/>
      <c r="V22" s="170"/>
      <c r="W22" s="170"/>
      <c r="X22" s="170"/>
      <c r="Y22" s="170"/>
      <c r="Z22" s="170"/>
      <c r="AA22" s="170"/>
      <c r="AB22" s="170"/>
      <c r="AC22" s="170"/>
      <c r="AD22" s="170"/>
      <c r="AE22" s="170"/>
      <c r="AF22" s="170"/>
      <c r="AG22" s="170"/>
      <c r="AH22" s="170"/>
      <c r="AI22" s="170"/>
      <c r="AJ22" s="170"/>
      <c r="AK22" s="170"/>
    </row>
    <row r="23" spans="1:37" ht="15" hidden="1" customHeight="1" x14ac:dyDescent="0.3">
      <c r="A23" s="169"/>
      <c r="B23" s="174"/>
      <c r="C23" s="174"/>
      <c r="D23" s="174"/>
      <c r="E23" s="174"/>
      <c r="F23" s="174"/>
      <c r="G23" s="170"/>
      <c r="I23" s="8"/>
      <c r="J23" s="8"/>
      <c r="L23" s="4">
        <v>1</v>
      </c>
      <c r="P23" s="170"/>
      <c r="Q23" s="170"/>
      <c r="R23" s="170"/>
      <c r="S23" s="170"/>
      <c r="T23" s="170"/>
      <c r="U23" s="170"/>
      <c r="V23" s="170"/>
      <c r="W23" s="170"/>
      <c r="X23" s="170"/>
      <c r="Y23" s="170"/>
      <c r="Z23" s="170"/>
      <c r="AA23" s="170"/>
      <c r="AB23" s="170"/>
      <c r="AC23" s="170"/>
      <c r="AD23" s="170"/>
      <c r="AE23" s="170"/>
      <c r="AF23" s="170"/>
      <c r="AG23" s="170"/>
      <c r="AH23" s="170"/>
      <c r="AI23" s="170"/>
      <c r="AJ23" s="170"/>
      <c r="AK23" s="170"/>
    </row>
    <row r="24" spans="1:37" ht="19.5" hidden="1" customHeight="1" x14ac:dyDescent="0.25">
      <c r="A24" s="169"/>
      <c r="D24" s="174"/>
      <c r="E24" s="174"/>
      <c r="F24" s="174"/>
      <c r="G24" s="170"/>
      <c r="H24" s="4" t="s">
        <v>10</v>
      </c>
      <c r="I24" s="19">
        <f>IF(E32=I2,I11,J11)*D32</f>
        <v>0</v>
      </c>
      <c r="J24" s="19">
        <f>SUMIFS(J63:J66,I63:I66,C32,H63:H66,E30)</f>
        <v>0</v>
      </c>
      <c r="L24" s="4">
        <v>3</v>
      </c>
      <c r="P24" s="170"/>
      <c r="Q24" s="170"/>
      <c r="R24" s="170"/>
      <c r="S24" s="170"/>
      <c r="T24" s="170"/>
      <c r="U24" s="170"/>
      <c r="V24" s="170"/>
      <c r="W24" s="170"/>
      <c r="X24" s="170"/>
      <c r="Y24" s="170"/>
      <c r="Z24" s="170"/>
      <c r="AA24" s="170"/>
      <c r="AB24" s="170"/>
      <c r="AC24" s="170"/>
      <c r="AD24" s="170"/>
      <c r="AE24" s="170"/>
      <c r="AF24" s="170"/>
      <c r="AG24" s="170"/>
      <c r="AH24" s="170"/>
      <c r="AI24" s="170"/>
      <c r="AJ24" s="170"/>
      <c r="AK24" s="170"/>
    </row>
    <row r="25" spans="1:37" ht="19.5" hidden="1" customHeight="1" x14ac:dyDescent="0.25">
      <c r="A25" s="169"/>
      <c r="D25" s="174"/>
      <c r="E25" s="174"/>
      <c r="F25" s="174"/>
      <c r="G25" s="170"/>
      <c r="L25" s="4">
        <v>4</v>
      </c>
      <c r="P25" s="170"/>
      <c r="Q25" s="170"/>
      <c r="R25" s="170"/>
      <c r="S25" s="170"/>
      <c r="T25" s="170"/>
      <c r="U25" s="170"/>
      <c r="V25" s="170"/>
      <c r="W25" s="170"/>
      <c r="X25" s="170"/>
      <c r="Y25" s="170"/>
      <c r="Z25" s="170"/>
      <c r="AA25" s="170"/>
      <c r="AB25" s="170"/>
      <c r="AC25" s="170"/>
      <c r="AD25" s="170"/>
      <c r="AE25" s="170"/>
      <c r="AF25" s="170"/>
      <c r="AG25" s="170"/>
      <c r="AH25" s="170"/>
      <c r="AI25" s="170"/>
      <c r="AJ25" s="170"/>
      <c r="AK25" s="170"/>
    </row>
    <row r="26" spans="1:37" ht="19.5" customHeight="1" thickBot="1" x14ac:dyDescent="0.35">
      <c r="A26" s="169"/>
      <c r="B26" s="21" t="s">
        <v>21</v>
      </c>
      <c r="C26" s="126"/>
      <c r="D26" s="164">
        <f>C26</f>
        <v>0</v>
      </c>
      <c r="E26" s="160" t="str">
        <f>IF(C26=0, "  ←   Επιλέξτε εδώ","                                                   √")</f>
        <v xml:space="preserve">  ←   Επιλέξτε εδώ</v>
      </c>
      <c r="F26" s="160"/>
      <c r="G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row>
    <row r="27" spans="1:37" ht="19.5" thickBot="1" x14ac:dyDescent="0.35">
      <c r="A27" s="169"/>
      <c r="B27" s="154" t="s">
        <v>208</v>
      </c>
      <c r="C27" s="155"/>
      <c r="D27" s="165"/>
      <c r="E27" s="161" t="str">
        <f>IF(C27=0, "  ←   Επιλέξτε εδώ","                                                   √")</f>
        <v xml:space="preserve">  ←   Επιλέξτε εδώ</v>
      </c>
      <c r="F27" s="161"/>
      <c r="G27" s="170"/>
      <c r="H27" s="11"/>
      <c r="I27" s="11"/>
      <c r="J27" s="11"/>
      <c r="L27" s="4">
        <v>6</v>
      </c>
      <c r="P27" s="170"/>
      <c r="Q27" s="170"/>
      <c r="R27" s="170"/>
      <c r="S27" s="170"/>
      <c r="T27" s="170"/>
      <c r="U27" s="170"/>
      <c r="V27" s="170"/>
      <c r="W27" s="170"/>
      <c r="X27" s="170"/>
      <c r="Y27" s="170"/>
      <c r="Z27" s="170"/>
      <c r="AA27" s="170"/>
      <c r="AB27" s="170"/>
      <c r="AC27" s="170"/>
      <c r="AD27" s="170"/>
      <c r="AE27" s="170"/>
      <c r="AF27" s="170"/>
      <c r="AG27" s="170"/>
      <c r="AH27" s="170"/>
      <c r="AI27" s="170"/>
      <c r="AJ27" s="170"/>
      <c r="AK27" s="170"/>
    </row>
    <row r="28" spans="1:37" ht="22.5" thickTop="1" thickBot="1" x14ac:dyDescent="0.3">
      <c r="A28" s="169"/>
      <c r="B28" s="185" t="s">
        <v>193</v>
      </c>
      <c r="C28" s="185"/>
      <c r="D28" s="185"/>
      <c r="E28" s="185"/>
      <c r="F28" s="185"/>
      <c r="G28" s="170"/>
      <c r="H28" s="12" t="s">
        <v>22</v>
      </c>
      <c r="I28" s="12" t="s">
        <v>23</v>
      </c>
      <c r="J28" s="12" t="s">
        <v>24</v>
      </c>
      <c r="L28" s="4">
        <v>0</v>
      </c>
      <c r="P28" s="170"/>
      <c r="Q28" s="170"/>
      <c r="R28" s="170"/>
      <c r="S28" s="170"/>
      <c r="T28" s="170"/>
      <c r="U28" s="170"/>
      <c r="V28" s="170"/>
      <c r="W28" s="170"/>
      <c r="X28" s="170"/>
      <c r="Y28" s="170"/>
      <c r="Z28" s="170"/>
      <c r="AA28" s="170"/>
      <c r="AB28" s="170"/>
      <c r="AC28" s="170"/>
      <c r="AD28" s="170"/>
      <c r="AE28" s="170"/>
      <c r="AF28" s="170"/>
      <c r="AG28" s="170"/>
      <c r="AH28" s="170"/>
      <c r="AI28" s="170"/>
      <c r="AJ28" s="170"/>
      <c r="AK28" s="170"/>
    </row>
    <row r="29" spans="1:37" ht="33" thickTop="1" thickBot="1" x14ac:dyDescent="0.3">
      <c r="A29" s="169"/>
      <c r="B29" s="23" t="s">
        <v>6</v>
      </c>
      <c r="C29" s="23" t="s">
        <v>1</v>
      </c>
      <c r="D29" s="23" t="s">
        <v>3</v>
      </c>
      <c r="E29" s="23" t="s">
        <v>4</v>
      </c>
      <c r="F29" s="23" t="s">
        <v>2</v>
      </c>
      <c r="G29" s="170"/>
      <c r="H29" s="13"/>
      <c r="I29" s="13"/>
      <c r="J29" s="13"/>
      <c r="P29" s="170"/>
      <c r="Q29" s="170"/>
      <c r="R29" s="170"/>
      <c r="S29" s="170"/>
      <c r="T29" s="170"/>
      <c r="U29" s="170"/>
      <c r="V29" s="170"/>
      <c r="W29" s="170"/>
      <c r="X29" s="170"/>
      <c r="Y29" s="170"/>
      <c r="Z29" s="170"/>
      <c r="AA29" s="170"/>
      <c r="AB29" s="170"/>
      <c r="AC29" s="170"/>
      <c r="AD29" s="170"/>
      <c r="AE29" s="170"/>
      <c r="AF29" s="170"/>
      <c r="AG29" s="170"/>
      <c r="AH29" s="170"/>
      <c r="AI29" s="170"/>
      <c r="AJ29" s="170"/>
      <c r="AK29" s="170"/>
    </row>
    <row r="30" spans="1:37" ht="45.75" customHeight="1" thickTop="1" x14ac:dyDescent="0.25">
      <c r="A30" s="169"/>
      <c r="B30" s="29" t="s">
        <v>5</v>
      </c>
      <c r="C30" s="119">
        <f>$B$4</f>
        <v>0</v>
      </c>
      <c r="D30" s="119">
        <f>$B$7</f>
        <v>0</v>
      </c>
      <c r="E30" s="182">
        <f>IFERROR($C$36,0)</f>
        <v>0</v>
      </c>
      <c r="F30" s="121">
        <f>SUMIF(H17:H19,C30,J17:J19)*D30</f>
        <v>0</v>
      </c>
      <c r="G30" s="170"/>
      <c r="H30" s="2">
        <v>1</v>
      </c>
      <c r="I30" s="14" t="s">
        <v>13</v>
      </c>
      <c r="J30" s="20">
        <f>I3</f>
        <v>35</v>
      </c>
      <c r="L30" s="13"/>
      <c r="M30" s="13"/>
      <c r="N30" s="13"/>
      <c r="O30" s="13"/>
      <c r="P30" s="170"/>
      <c r="Q30" s="170"/>
      <c r="R30" s="170"/>
      <c r="S30" s="170"/>
      <c r="T30" s="170"/>
      <c r="U30" s="170"/>
      <c r="V30" s="170"/>
      <c r="W30" s="170"/>
      <c r="X30" s="170"/>
      <c r="Y30" s="170"/>
      <c r="Z30" s="170"/>
      <c r="AA30" s="170"/>
      <c r="AB30" s="170"/>
      <c r="AC30" s="170"/>
      <c r="AD30" s="170"/>
      <c r="AE30" s="170"/>
      <c r="AF30" s="170"/>
      <c r="AG30" s="170"/>
      <c r="AH30" s="170"/>
      <c r="AI30" s="170"/>
      <c r="AJ30" s="170"/>
      <c r="AK30" s="170"/>
    </row>
    <row r="31" spans="1:37" ht="45.75" customHeight="1" x14ac:dyDescent="0.25">
      <c r="A31" s="169"/>
      <c r="B31" s="30" t="s">
        <v>15</v>
      </c>
      <c r="C31" s="120">
        <f>IF(B10=M17,$B$13,0)</f>
        <v>0</v>
      </c>
      <c r="D31" s="120">
        <f>IF(B10=M17,1,0)</f>
        <v>0</v>
      </c>
      <c r="E31" s="183"/>
      <c r="F31" s="121">
        <f>SUMIF(H21:H22,C31,J21:J22)*D31</f>
        <v>0</v>
      </c>
      <c r="G31" s="170"/>
      <c r="H31" s="2">
        <v>3</v>
      </c>
      <c r="I31" s="14" t="s">
        <v>13</v>
      </c>
      <c r="J31" s="20">
        <f>J3</f>
        <v>70</v>
      </c>
      <c r="P31" s="170"/>
      <c r="Q31" s="170"/>
      <c r="R31" s="170"/>
      <c r="S31" s="170"/>
      <c r="T31" s="170"/>
      <c r="U31" s="170"/>
      <c r="V31" s="170"/>
      <c r="W31" s="170"/>
      <c r="X31" s="170"/>
      <c r="Y31" s="170"/>
      <c r="Z31" s="170"/>
      <c r="AA31" s="170"/>
      <c r="AB31" s="170"/>
      <c r="AC31" s="170"/>
      <c r="AD31" s="170"/>
      <c r="AE31" s="170"/>
      <c r="AF31" s="170"/>
      <c r="AG31" s="170"/>
      <c r="AH31" s="170"/>
      <c r="AI31" s="170"/>
      <c r="AJ31" s="170"/>
      <c r="AK31" s="170"/>
    </row>
    <row r="32" spans="1:37" ht="45.75" customHeight="1" x14ac:dyDescent="0.25">
      <c r="A32" s="169"/>
      <c r="B32" s="30" t="s">
        <v>14</v>
      </c>
      <c r="C32" s="120">
        <f>IF(B16=M17,H11,0)</f>
        <v>0</v>
      </c>
      <c r="D32" s="120">
        <f>$B$19</f>
        <v>0</v>
      </c>
      <c r="E32" s="184"/>
      <c r="F32" s="121">
        <f>SUMIF(H24,C32,J24)*D32</f>
        <v>0</v>
      </c>
      <c r="G32" s="170"/>
      <c r="H32" s="2">
        <v>4</v>
      </c>
      <c r="I32" s="14" t="s">
        <v>13</v>
      </c>
      <c r="J32" s="20">
        <f>K3</f>
        <v>105</v>
      </c>
      <c r="P32" s="170"/>
      <c r="Q32" s="170"/>
      <c r="R32" s="170"/>
      <c r="S32" s="170"/>
      <c r="T32" s="170"/>
      <c r="U32" s="170"/>
      <c r="V32" s="170"/>
      <c r="W32" s="170"/>
      <c r="X32" s="170"/>
      <c r="Y32" s="170"/>
      <c r="Z32" s="170"/>
      <c r="AA32" s="170"/>
      <c r="AB32" s="170"/>
      <c r="AC32" s="170"/>
      <c r="AD32" s="170"/>
      <c r="AE32" s="170"/>
      <c r="AF32" s="170"/>
      <c r="AG32" s="170"/>
      <c r="AH32" s="170"/>
      <c r="AI32" s="170"/>
      <c r="AJ32" s="170"/>
      <c r="AK32" s="170"/>
    </row>
    <row r="33" spans="1:37" ht="21" customHeight="1" x14ac:dyDescent="0.25">
      <c r="A33" s="169"/>
      <c r="B33" s="178" t="s">
        <v>33</v>
      </c>
      <c r="C33" s="178"/>
      <c r="D33" s="178"/>
      <c r="E33" s="178"/>
      <c r="F33" s="122">
        <f>F30+F31+F32</f>
        <v>0</v>
      </c>
      <c r="G33" s="170"/>
      <c r="H33" s="2">
        <v>6</v>
      </c>
      <c r="I33" s="14" t="s">
        <v>13</v>
      </c>
      <c r="J33" s="20">
        <f>L3</f>
        <v>140</v>
      </c>
      <c r="P33" s="170"/>
      <c r="Q33" s="170"/>
      <c r="R33" s="170"/>
      <c r="S33" s="170"/>
      <c r="T33" s="170"/>
      <c r="U33" s="170"/>
      <c r="V33" s="170"/>
      <c r="W33" s="170"/>
      <c r="X33" s="170"/>
      <c r="Y33" s="170"/>
      <c r="Z33" s="170"/>
      <c r="AA33" s="170"/>
      <c r="AB33" s="170"/>
      <c r="AC33" s="170"/>
      <c r="AD33" s="170"/>
      <c r="AE33" s="170"/>
      <c r="AF33" s="170"/>
      <c r="AG33" s="170"/>
      <c r="AH33" s="170"/>
      <c r="AI33" s="170"/>
      <c r="AJ33" s="170"/>
      <c r="AK33" s="170"/>
    </row>
    <row r="34" spans="1:37" ht="19.5" customHeight="1" thickBot="1" x14ac:dyDescent="0.3">
      <c r="A34" s="169"/>
      <c r="B34" s="186" t="s">
        <v>32</v>
      </c>
      <c r="C34" s="186"/>
      <c r="D34" s="186"/>
      <c r="E34" s="186"/>
      <c r="F34" s="123">
        <f>IF(D30&gt;1,15%,0)</f>
        <v>0</v>
      </c>
      <c r="G34" s="170"/>
      <c r="H34" s="2"/>
      <c r="I34" s="14"/>
      <c r="J34" s="15"/>
      <c r="P34" s="170"/>
      <c r="Q34" s="170"/>
      <c r="R34" s="170"/>
      <c r="S34" s="170"/>
      <c r="T34" s="170"/>
      <c r="U34" s="170"/>
      <c r="V34" s="170"/>
      <c r="W34" s="170"/>
      <c r="X34" s="170"/>
      <c r="Y34" s="170"/>
      <c r="Z34" s="170"/>
      <c r="AA34" s="170"/>
      <c r="AB34" s="170"/>
      <c r="AC34" s="170"/>
      <c r="AD34" s="170"/>
      <c r="AE34" s="170"/>
      <c r="AF34" s="170"/>
      <c r="AG34" s="170"/>
      <c r="AH34" s="170"/>
      <c r="AI34" s="170"/>
      <c r="AJ34" s="170"/>
      <c r="AK34" s="170"/>
    </row>
    <row r="35" spans="1:37" ht="19.5" customHeight="1" thickBot="1" x14ac:dyDescent="0.35">
      <c r="A35" s="169"/>
      <c r="B35" s="22" t="s">
        <v>206</v>
      </c>
      <c r="C35" s="127">
        <f>C26-C22</f>
        <v>0</v>
      </c>
      <c r="D35" s="118"/>
      <c r="E35" s="61" t="s">
        <v>35</v>
      </c>
      <c r="F35" s="124">
        <f>F33*F34</f>
        <v>0</v>
      </c>
      <c r="G35" s="170"/>
      <c r="H35" s="2"/>
      <c r="I35" s="14"/>
      <c r="J35" s="15"/>
      <c r="P35" s="170"/>
      <c r="Q35" s="170"/>
      <c r="R35" s="170"/>
      <c r="S35" s="170"/>
      <c r="T35" s="170"/>
      <c r="U35" s="170"/>
      <c r="V35" s="170"/>
      <c r="W35" s="170"/>
      <c r="X35" s="170"/>
      <c r="Y35" s="170"/>
      <c r="Z35" s="170"/>
      <c r="AA35" s="170"/>
      <c r="AB35" s="170"/>
      <c r="AC35" s="170"/>
      <c r="AD35" s="170"/>
      <c r="AE35" s="170"/>
      <c r="AF35" s="170"/>
      <c r="AG35" s="170"/>
      <c r="AH35" s="170"/>
      <c r="AI35" s="170"/>
      <c r="AJ35" s="170"/>
      <c r="AK35" s="170"/>
    </row>
    <row r="36" spans="1:37" ht="19.5" customHeight="1" thickBot="1" x14ac:dyDescent="0.35">
      <c r="A36" s="169"/>
      <c r="B36" s="21" t="s">
        <v>207</v>
      </c>
      <c r="C36" s="151" cm="1">
        <f t="array" ref="C36">IFERROR(_xlfn.IFS(C35=1,1,C35=2,3,C35=3,3,C35=4,4,C35=5,6,C35=6,6)+C37,0)</f>
        <v>0</v>
      </c>
      <c r="D36" s="118"/>
      <c r="E36" s="61" t="s">
        <v>34</v>
      </c>
      <c r="F36" s="124">
        <f>F33-F35</f>
        <v>0</v>
      </c>
      <c r="G36" s="170"/>
      <c r="H36" s="2"/>
      <c r="I36" s="14"/>
      <c r="J36" s="15"/>
      <c r="P36" s="170"/>
      <c r="Q36" s="170"/>
      <c r="R36" s="170"/>
      <c r="S36" s="170"/>
      <c r="T36" s="170"/>
      <c r="U36" s="170"/>
      <c r="V36" s="170"/>
      <c r="W36" s="170"/>
      <c r="X36" s="170"/>
      <c r="Y36" s="170"/>
      <c r="Z36" s="170"/>
      <c r="AA36" s="170"/>
      <c r="AB36" s="170"/>
      <c r="AC36" s="170"/>
      <c r="AD36" s="170"/>
      <c r="AE36" s="170"/>
      <c r="AF36" s="170"/>
      <c r="AG36" s="170"/>
      <c r="AH36" s="170"/>
      <c r="AI36" s="170"/>
      <c r="AJ36" s="170"/>
      <c r="AK36" s="170"/>
    </row>
    <row r="37" spans="1:37" ht="19.5" customHeight="1" x14ac:dyDescent="0.25">
      <c r="A37" s="169"/>
      <c r="B37" s="156" t="s">
        <v>209</v>
      </c>
      <c r="C37" s="157">
        <f>IF(C27="Ναι",-2,0)</f>
        <v>0</v>
      </c>
      <c r="D37" s="118"/>
      <c r="E37" s="61" t="s">
        <v>7</v>
      </c>
      <c r="F37" s="124">
        <f>F36*24%</f>
        <v>0</v>
      </c>
      <c r="G37" s="170"/>
      <c r="H37" s="2">
        <v>1</v>
      </c>
      <c r="I37" s="4" t="s">
        <v>8</v>
      </c>
      <c r="J37" s="20">
        <f>I4</f>
        <v>45</v>
      </c>
      <c r="P37" s="170"/>
      <c r="Q37" s="170"/>
      <c r="R37" s="170"/>
      <c r="S37" s="170"/>
      <c r="T37" s="170"/>
      <c r="U37" s="170"/>
      <c r="V37" s="170"/>
      <c r="W37" s="170"/>
      <c r="X37" s="170"/>
      <c r="Y37" s="170"/>
      <c r="Z37" s="170"/>
      <c r="AA37" s="170"/>
      <c r="AB37" s="170"/>
      <c r="AC37" s="170"/>
      <c r="AD37" s="170"/>
      <c r="AE37" s="170"/>
      <c r="AF37" s="170"/>
      <c r="AG37" s="170"/>
      <c r="AH37" s="170"/>
      <c r="AI37" s="170"/>
      <c r="AJ37" s="170"/>
      <c r="AK37" s="170"/>
    </row>
    <row r="38" spans="1:37" ht="19.5" customHeight="1" x14ac:dyDescent="0.25">
      <c r="A38" s="169"/>
      <c r="B38" s="190" t="s">
        <v>16</v>
      </c>
      <c r="C38" s="190"/>
      <c r="D38" s="190"/>
      <c r="E38" s="190"/>
      <c r="F38" s="60">
        <f>F36+F37</f>
        <v>0</v>
      </c>
      <c r="G38" s="170"/>
      <c r="H38" s="2">
        <v>3</v>
      </c>
      <c r="I38" s="4" t="s">
        <v>8</v>
      </c>
      <c r="J38" s="20">
        <f>J4</f>
        <v>90</v>
      </c>
      <c r="P38" s="170"/>
      <c r="Q38" s="170"/>
      <c r="R38" s="170"/>
      <c r="S38" s="170"/>
      <c r="T38" s="170"/>
      <c r="U38" s="170"/>
      <c r="V38" s="170"/>
      <c r="W38" s="170"/>
      <c r="X38" s="170"/>
      <c r="Y38" s="170"/>
      <c r="Z38" s="170"/>
      <c r="AA38" s="170"/>
      <c r="AB38" s="170"/>
      <c r="AC38" s="170"/>
      <c r="AD38" s="170"/>
      <c r="AE38" s="170"/>
      <c r="AF38" s="170"/>
      <c r="AG38" s="170"/>
      <c r="AH38" s="170"/>
      <c r="AI38" s="170"/>
      <c r="AJ38" s="170"/>
      <c r="AK38" s="170"/>
    </row>
    <row r="39" spans="1:37" ht="19.5" customHeight="1" thickBot="1" x14ac:dyDescent="0.3">
      <c r="A39" s="169"/>
      <c r="B39" s="175" t="s">
        <v>205</v>
      </c>
      <c r="C39" s="175"/>
      <c r="D39" s="175"/>
      <c r="E39" s="175"/>
      <c r="F39" s="117">
        <f>SUMIF(H3:H5,C30,O3:O5)*D30</f>
        <v>0</v>
      </c>
      <c r="G39" s="170"/>
      <c r="H39" s="2">
        <v>4</v>
      </c>
      <c r="I39" s="4" t="s">
        <v>8</v>
      </c>
      <c r="J39" s="20">
        <f>K4</f>
        <v>135</v>
      </c>
      <c r="P39" s="170"/>
      <c r="Q39" s="170"/>
      <c r="R39" s="170"/>
      <c r="S39" s="170"/>
      <c r="T39" s="170"/>
      <c r="U39" s="170"/>
      <c r="V39" s="170"/>
      <c r="W39" s="170"/>
      <c r="X39" s="170"/>
      <c r="Y39" s="170"/>
      <c r="Z39" s="170"/>
      <c r="AA39" s="170"/>
      <c r="AB39" s="170"/>
      <c r="AC39" s="170"/>
      <c r="AD39" s="170"/>
      <c r="AE39" s="170"/>
      <c r="AF39" s="170"/>
      <c r="AG39" s="170"/>
      <c r="AH39" s="170"/>
      <c r="AI39" s="170"/>
      <c r="AJ39" s="170"/>
      <c r="AK39" s="170"/>
    </row>
    <row r="40" spans="1:37" ht="14.25" customHeight="1" thickTop="1" x14ac:dyDescent="0.25">
      <c r="A40" s="169"/>
      <c r="B40" s="191"/>
      <c r="C40" s="191"/>
      <c r="D40" s="191"/>
      <c r="E40" s="191"/>
      <c r="F40" s="191"/>
      <c r="G40" s="170"/>
      <c r="H40" s="2"/>
      <c r="J40" s="20"/>
      <c r="P40" s="170"/>
      <c r="Q40" s="170"/>
      <c r="R40" s="170"/>
      <c r="S40" s="170"/>
      <c r="T40" s="170"/>
      <c r="U40" s="170"/>
      <c r="V40" s="170"/>
      <c r="W40" s="170"/>
      <c r="X40" s="170"/>
      <c r="Y40" s="170"/>
      <c r="Z40" s="170"/>
      <c r="AA40" s="170"/>
      <c r="AB40" s="170"/>
      <c r="AC40" s="170"/>
      <c r="AD40" s="170"/>
      <c r="AE40" s="170"/>
      <c r="AF40" s="170"/>
      <c r="AG40" s="170"/>
      <c r="AH40" s="170"/>
      <c r="AI40" s="170"/>
      <c r="AJ40" s="170"/>
      <c r="AK40" s="170"/>
    </row>
    <row r="41" spans="1:37" ht="19.5" thickBot="1" x14ac:dyDescent="0.3">
      <c r="A41" s="169"/>
      <c r="B41" s="187" t="s">
        <v>203</v>
      </c>
      <c r="C41" s="187"/>
      <c r="D41" s="187"/>
      <c r="E41" s="187"/>
      <c r="F41" s="187"/>
      <c r="G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row>
    <row r="42" spans="1:37" ht="19.5" customHeight="1" thickBot="1" x14ac:dyDescent="0.3">
      <c r="A42" s="169"/>
      <c r="B42" s="125"/>
      <c r="C42" s="179" t="str">
        <f>IF(B42=0, "  ←   Επιλέξτε εδώ","                                                                         √")</f>
        <v xml:space="preserve">  ←   Επιλέξτε εδώ</v>
      </c>
      <c r="D42" s="180"/>
      <c r="E42" s="180"/>
      <c r="F42" s="180"/>
      <c r="G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row>
    <row r="43" spans="1:37" ht="11.25" customHeight="1" x14ac:dyDescent="0.25">
      <c r="A43" s="169"/>
      <c r="B43" s="192"/>
      <c r="C43" s="192"/>
      <c r="D43" s="192"/>
      <c r="E43" s="192"/>
      <c r="F43" s="192"/>
      <c r="G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row>
    <row r="44" spans="1:37" ht="19.5" thickBot="1" x14ac:dyDescent="0.3">
      <c r="A44" s="169"/>
      <c r="B44" s="187" t="s">
        <v>204</v>
      </c>
      <c r="C44" s="187"/>
      <c r="D44" s="187"/>
      <c r="E44" s="187"/>
      <c r="F44" s="187"/>
      <c r="G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row>
    <row r="45" spans="1:37" ht="19.5" customHeight="1" thickBot="1" x14ac:dyDescent="0.3">
      <c r="A45" s="169"/>
      <c r="B45" s="125"/>
      <c r="C45" s="160" t="str">
        <f>IF(B45=0, "  ←   Επιλέξτε εδώ","                                                                         √")</f>
        <v xml:space="preserve">  ←   Επιλέξτε εδώ</v>
      </c>
      <c r="D45"/>
      <c r="E45" s="166" cm="1">
        <f t="array" ref="E45">_xlfn.IFS(B45="[Μεταφορά IRIS]","Χωρίς Χρέωση",B45="[Τρ.Κατάθεση ]","Ενδέχονται Χρεώσεις",B45=0,0)</f>
        <v>0</v>
      </c>
      <c r="F45" s="167"/>
      <c r="G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row>
    <row r="46" spans="1:37" ht="18.75" customHeight="1" x14ac:dyDescent="0.25">
      <c r="A46" s="169"/>
      <c r="B46" s="171" t="s">
        <v>211</v>
      </c>
      <c r="C46" s="171"/>
      <c r="D46" s="171"/>
      <c r="E46" s="171"/>
      <c r="F46" s="171"/>
      <c r="G46" s="170"/>
      <c r="H46" s="2">
        <v>6</v>
      </c>
      <c r="I46" s="4" t="s">
        <v>8</v>
      </c>
      <c r="J46" s="20">
        <f>L4</f>
        <v>180</v>
      </c>
      <c r="P46" s="170"/>
      <c r="Q46" s="170"/>
      <c r="R46" s="170"/>
      <c r="S46" s="170"/>
      <c r="T46" s="170"/>
      <c r="U46" s="170"/>
      <c r="V46" s="170"/>
      <c r="W46" s="170"/>
      <c r="X46" s="170"/>
      <c r="Y46" s="170"/>
      <c r="Z46" s="170"/>
      <c r="AA46" s="170"/>
      <c r="AB46" s="170"/>
      <c r="AC46" s="170"/>
      <c r="AD46" s="170"/>
      <c r="AE46" s="170"/>
      <c r="AF46" s="170"/>
      <c r="AG46" s="170"/>
      <c r="AH46" s="170"/>
      <c r="AI46" s="170"/>
      <c r="AJ46" s="170"/>
      <c r="AK46" s="170"/>
    </row>
    <row r="47" spans="1:37" ht="44.25" customHeight="1" thickBot="1" x14ac:dyDescent="0.3">
      <c r="A47" s="169"/>
      <c r="B47" s="172" t="s">
        <v>37</v>
      </c>
      <c r="C47" s="172"/>
      <c r="D47" s="172"/>
      <c r="E47" s="172"/>
      <c r="F47" s="168" t="e" vm="2">
        <v>#VALUE!</v>
      </c>
      <c r="G47" s="170"/>
      <c r="H47" s="2"/>
      <c r="J47" s="20"/>
      <c r="P47" s="170"/>
      <c r="Q47" s="170"/>
      <c r="R47" s="170"/>
      <c r="S47" s="170"/>
      <c r="T47" s="170"/>
      <c r="U47" s="170"/>
      <c r="V47" s="170"/>
      <c r="W47" s="170"/>
      <c r="X47" s="170"/>
      <c r="Y47" s="170"/>
      <c r="Z47" s="170"/>
      <c r="AA47" s="170"/>
      <c r="AB47" s="170"/>
      <c r="AC47" s="170"/>
      <c r="AD47" s="170"/>
      <c r="AE47" s="170"/>
      <c r="AF47" s="170"/>
      <c r="AG47" s="170"/>
      <c r="AH47" s="170"/>
      <c r="AI47" s="170"/>
      <c r="AJ47" s="170"/>
      <c r="AK47" s="170"/>
    </row>
    <row r="48" spans="1:37" ht="55.5" customHeight="1" thickTop="1" x14ac:dyDescent="0.25">
      <c r="A48" s="169"/>
      <c r="B48" s="200" t="s">
        <v>202</v>
      </c>
      <c r="C48" s="200"/>
      <c r="D48" s="200"/>
      <c r="E48" s="200"/>
      <c r="F48" s="200"/>
      <c r="G48" s="170"/>
      <c r="H48" s="2"/>
      <c r="J48" s="20"/>
      <c r="P48" s="170"/>
      <c r="Q48" s="170"/>
      <c r="R48" s="170"/>
      <c r="S48" s="170"/>
      <c r="T48" s="170"/>
      <c r="U48" s="170"/>
      <c r="V48" s="170"/>
      <c r="W48" s="170"/>
      <c r="X48" s="170"/>
      <c r="Y48" s="170"/>
      <c r="Z48" s="170"/>
      <c r="AA48" s="170"/>
      <c r="AB48" s="170"/>
      <c r="AC48" s="170"/>
      <c r="AD48" s="170"/>
      <c r="AE48" s="170"/>
      <c r="AF48" s="170"/>
      <c r="AG48" s="170"/>
      <c r="AH48" s="170"/>
      <c r="AI48" s="170"/>
      <c r="AJ48" s="170"/>
      <c r="AK48" s="170"/>
    </row>
    <row r="49" spans="1:37" ht="10.5" customHeight="1" x14ac:dyDescent="0.25">
      <c r="A49" s="169"/>
      <c r="B49" s="205"/>
      <c r="C49" s="205"/>
      <c r="D49" s="205"/>
      <c r="E49" s="205"/>
      <c r="F49" s="205"/>
      <c r="G49" s="170"/>
      <c r="H49" s="2"/>
      <c r="J49" s="20"/>
      <c r="P49" s="170"/>
      <c r="Q49" s="170"/>
      <c r="R49" s="170"/>
      <c r="S49" s="170"/>
      <c r="T49" s="170"/>
      <c r="U49" s="170"/>
      <c r="V49" s="170"/>
      <c r="W49" s="170"/>
      <c r="X49" s="170"/>
      <c r="Y49" s="170"/>
      <c r="Z49" s="170"/>
      <c r="AA49" s="170"/>
      <c r="AB49" s="170"/>
      <c r="AC49" s="170"/>
      <c r="AD49" s="170"/>
      <c r="AE49" s="170"/>
      <c r="AF49" s="170"/>
      <c r="AG49" s="170"/>
      <c r="AH49" s="170"/>
      <c r="AI49" s="170"/>
      <c r="AJ49" s="170"/>
      <c r="AK49" s="170"/>
    </row>
    <row r="50" spans="1:37" ht="18" customHeight="1" x14ac:dyDescent="0.25">
      <c r="A50" s="169"/>
      <c r="B50" s="206" t="s">
        <v>36</v>
      </c>
      <c r="C50" s="206"/>
      <c r="D50" s="206"/>
      <c r="E50" s="206"/>
      <c r="F50" s="206"/>
      <c r="G50" s="170"/>
      <c r="H50" s="2"/>
      <c r="J50" s="20"/>
      <c r="P50" s="170"/>
      <c r="Q50" s="170"/>
      <c r="R50" s="170"/>
      <c r="S50" s="170"/>
      <c r="T50" s="170"/>
      <c r="U50" s="170"/>
      <c r="V50" s="170"/>
      <c r="W50" s="170"/>
      <c r="X50" s="170"/>
      <c r="Y50" s="170"/>
      <c r="Z50" s="170"/>
      <c r="AA50" s="170"/>
      <c r="AB50" s="170"/>
      <c r="AC50" s="170"/>
      <c r="AD50" s="170"/>
      <c r="AE50" s="170"/>
      <c r="AF50" s="170"/>
      <c r="AG50" s="170"/>
      <c r="AH50" s="170"/>
      <c r="AI50" s="170"/>
      <c r="AJ50" s="170"/>
      <c r="AK50" s="170"/>
    </row>
    <row r="51" spans="1:37" ht="15.75" customHeight="1" x14ac:dyDescent="0.25">
      <c r="A51" s="169"/>
      <c r="B51" s="150" t="s">
        <v>38</v>
      </c>
      <c r="C51" s="215"/>
      <c r="D51" s="216"/>
      <c r="E51" s="188" t="str">
        <f>IF(C51=0, "  ←   Συμπληρώστε εδώ","√")</f>
        <v xml:space="preserve">  ←   Συμπληρώστε εδώ</v>
      </c>
      <c r="F51" s="189"/>
      <c r="G51" s="170"/>
      <c r="H51" s="2">
        <v>1</v>
      </c>
      <c r="I51" s="4" t="s">
        <v>9</v>
      </c>
      <c r="J51" s="20">
        <f>I5</f>
        <v>55</v>
      </c>
      <c r="P51" s="170"/>
      <c r="Q51" s="170"/>
      <c r="R51" s="170"/>
      <c r="S51" s="170"/>
      <c r="T51" s="170"/>
      <c r="U51" s="170"/>
      <c r="V51" s="170"/>
      <c r="W51" s="170"/>
      <c r="X51" s="170"/>
      <c r="Y51" s="170"/>
      <c r="Z51" s="170"/>
      <c r="AA51" s="170"/>
      <c r="AB51" s="170"/>
      <c r="AC51" s="170"/>
      <c r="AD51" s="170"/>
      <c r="AE51" s="170"/>
      <c r="AF51" s="170"/>
      <c r="AG51" s="170"/>
      <c r="AH51" s="170"/>
      <c r="AI51" s="170"/>
      <c r="AJ51" s="170"/>
      <c r="AK51" s="170"/>
    </row>
    <row r="52" spans="1:37" ht="15.75" customHeight="1" x14ac:dyDescent="0.25">
      <c r="A52" s="169"/>
      <c r="B52" s="24" t="s">
        <v>198</v>
      </c>
      <c r="C52" s="219"/>
      <c r="D52" s="220"/>
      <c r="E52" s="188" t="str">
        <f>IF(C52=0, "  ←   Συμπληρώστε εδώ","√")</f>
        <v xml:space="preserve">  ←   Συμπληρώστε εδώ</v>
      </c>
      <c r="F52" s="189"/>
      <c r="G52" s="170"/>
      <c r="H52" s="2">
        <v>3</v>
      </c>
      <c r="I52" s="4" t="s">
        <v>9</v>
      </c>
      <c r="J52" s="20">
        <f>J5</f>
        <v>110</v>
      </c>
      <c r="P52" s="170"/>
      <c r="Q52" s="170"/>
      <c r="R52" s="170"/>
      <c r="S52" s="170"/>
      <c r="T52" s="170"/>
      <c r="U52" s="170"/>
      <c r="V52" s="170"/>
      <c r="W52" s="170"/>
      <c r="X52" s="170"/>
      <c r="Y52" s="170"/>
      <c r="Z52" s="170"/>
      <c r="AA52" s="170"/>
      <c r="AB52" s="170"/>
      <c r="AC52" s="170"/>
      <c r="AD52" s="170"/>
      <c r="AE52" s="170"/>
      <c r="AF52" s="170"/>
      <c r="AG52" s="170"/>
      <c r="AH52" s="170"/>
      <c r="AI52" s="170"/>
      <c r="AJ52" s="170"/>
      <c r="AK52" s="170"/>
    </row>
    <row r="53" spans="1:37" ht="15.75" customHeight="1" x14ac:dyDescent="0.25">
      <c r="A53" s="169"/>
      <c r="B53" s="24" t="s">
        <v>39</v>
      </c>
      <c r="C53" s="201"/>
      <c r="D53" s="202"/>
      <c r="E53" s="203" t="str">
        <f>IF(C53=0, "  ←   Συμπληρώστε εδώ",IFERROR(IF(RIGHT(MOD((MID(C53,1,1)*256+MID(C53,2,1)*128+MID(C53,3,1)*64+MID(C53,4,1)*32+MID(C53,5,1)*16+MID(C53,6,1)*8+MID(C53,7,1)*4+MID(C53,8,1)*2),11),1)=MID(C53,9,1),"ΕΓΚΥΡΟ","ΜΗ ΕΓΚΥΡΟ"),0))</f>
        <v xml:space="preserve">  ←   Συμπληρώστε εδώ</v>
      </c>
      <c r="F53" s="204"/>
      <c r="G53" s="170"/>
      <c r="H53" s="2">
        <v>4</v>
      </c>
      <c r="I53" s="4" t="s">
        <v>9</v>
      </c>
      <c r="J53" s="20">
        <f>K5</f>
        <v>165</v>
      </c>
      <c r="P53" s="170"/>
      <c r="Q53" s="170"/>
      <c r="R53" s="170"/>
      <c r="S53" s="170"/>
      <c r="T53" s="170"/>
      <c r="U53" s="170"/>
      <c r="V53" s="170"/>
      <c r="W53" s="170"/>
      <c r="X53" s="170"/>
      <c r="Y53" s="170"/>
      <c r="Z53" s="170"/>
      <c r="AA53" s="170"/>
      <c r="AB53" s="170"/>
      <c r="AC53" s="170"/>
      <c r="AD53" s="170"/>
      <c r="AE53" s="170"/>
      <c r="AF53" s="170"/>
      <c r="AG53" s="170"/>
      <c r="AH53" s="170"/>
      <c r="AI53" s="170"/>
      <c r="AJ53" s="170"/>
      <c r="AK53" s="170"/>
    </row>
    <row r="54" spans="1:37" ht="15.75" customHeight="1" x14ac:dyDescent="0.25">
      <c r="A54" s="169"/>
      <c r="B54" s="24" t="s">
        <v>197</v>
      </c>
      <c r="C54" s="201"/>
      <c r="D54" s="202"/>
      <c r="E54" s="188" t="str">
        <f>IF(C54=0, "  ←   Συμπληρώστε εδώ","√")</f>
        <v xml:space="preserve">  ←   Συμπληρώστε εδώ</v>
      </c>
      <c r="F54" s="189"/>
      <c r="G54" s="170"/>
      <c r="H54" s="2">
        <v>6</v>
      </c>
      <c r="I54" s="4" t="s">
        <v>9</v>
      </c>
      <c r="J54" s="20">
        <f>L5</f>
        <v>220</v>
      </c>
      <c r="P54" s="170"/>
      <c r="Q54" s="170"/>
      <c r="R54" s="170"/>
      <c r="S54" s="170"/>
      <c r="T54" s="170"/>
      <c r="U54" s="170"/>
      <c r="V54" s="170"/>
      <c r="W54" s="170"/>
      <c r="X54" s="170"/>
      <c r="Y54" s="170"/>
      <c r="Z54" s="170"/>
      <c r="AA54" s="170"/>
      <c r="AB54" s="170"/>
      <c r="AC54" s="170"/>
      <c r="AD54" s="170"/>
      <c r="AE54" s="170"/>
      <c r="AF54" s="170"/>
      <c r="AG54" s="170"/>
      <c r="AH54" s="170"/>
      <c r="AI54" s="170"/>
      <c r="AJ54" s="170"/>
      <c r="AK54" s="170"/>
    </row>
    <row r="55" spans="1:37" ht="15.75" customHeight="1" x14ac:dyDescent="0.25">
      <c r="A55" s="169"/>
      <c r="B55" s="24" t="s">
        <v>40</v>
      </c>
      <c r="C55" s="201"/>
      <c r="D55" s="202"/>
      <c r="E55" s="188" t="str">
        <f>IF(C55=0, "  ←   Συμπληρώστε εδώ","√")</f>
        <v xml:space="preserve">  ←   Συμπληρώστε εδώ</v>
      </c>
      <c r="F55" s="189"/>
      <c r="G55" s="170"/>
      <c r="H55" s="2">
        <v>1</v>
      </c>
      <c r="I55" s="6" t="s">
        <v>11</v>
      </c>
      <c r="J55" s="20">
        <f>I7</f>
        <v>25</v>
      </c>
      <c r="P55" s="170"/>
      <c r="Q55" s="170"/>
      <c r="R55" s="170"/>
      <c r="S55" s="170"/>
      <c r="T55" s="170"/>
      <c r="U55" s="170"/>
      <c r="V55" s="170"/>
      <c r="W55" s="170"/>
      <c r="X55" s="170"/>
      <c r="Y55" s="170"/>
      <c r="Z55" s="170"/>
      <c r="AA55" s="170"/>
      <c r="AB55" s="170"/>
      <c r="AC55" s="170"/>
      <c r="AD55" s="170"/>
      <c r="AE55" s="170"/>
      <c r="AF55" s="170"/>
      <c r="AG55" s="170"/>
      <c r="AH55" s="170"/>
      <c r="AI55" s="170"/>
      <c r="AJ55" s="170"/>
      <c r="AK55" s="170"/>
    </row>
    <row r="56" spans="1:37" ht="15.75" customHeight="1" x14ac:dyDescent="0.25">
      <c r="A56" s="169"/>
      <c r="B56" s="52" t="s">
        <v>93</v>
      </c>
      <c r="C56" s="217"/>
      <c r="D56" s="218"/>
      <c r="E56" s="188" t="str">
        <f>IF(C56=0, "  ←   Συμπληρώστε εδώ","√")</f>
        <v xml:space="preserve">  ←   Συμπληρώστε εδώ</v>
      </c>
      <c r="F56" s="189"/>
      <c r="G56" s="170"/>
      <c r="H56" s="2">
        <v>1</v>
      </c>
      <c r="I56" s="6" t="s">
        <v>11</v>
      </c>
      <c r="J56" s="20">
        <f>I8</f>
        <v>15</v>
      </c>
      <c r="P56" s="170"/>
      <c r="Q56" s="170"/>
      <c r="R56" s="170"/>
      <c r="S56" s="170"/>
      <c r="T56" s="170"/>
      <c r="U56" s="170"/>
      <c r="V56" s="170"/>
      <c r="W56" s="170"/>
      <c r="X56" s="170"/>
      <c r="Y56" s="170"/>
      <c r="Z56" s="170"/>
      <c r="AA56" s="170"/>
      <c r="AB56" s="170"/>
      <c r="AC56" s="170"/>
      <c r="AD56" s="170"/>
      <c r="AE56" s="170"/>
      <c r="AF56" s="170"/>
      <c r="AG56" s="170"/>
      <c r="AH56" s="170"/>
      <c r="AI56" s="170"/>
      <c r="AJ56" s="170"/>
      <c r="AK56" s="170"/>
    </row>
    <row r="57" spans="1:37" ht="27" customHeight="1" x14ac:dyDescent="0.25">
      <c r="A57" s="169"/>
      <c r="B57" s="207"/>
      <c r="C57" s="207"/>
      <c r="D57" s="207"/>
      <c r="E57" s="208"/>
      <c r="F57" s="208"/>
      <c r="G57" s="170"/>
      <c r="H57" s="2">
        <v>3</v>
      </c>
      <c r="I57" s="6" t="s">
        <v>11</v>
      </c>
      <c r="J57" s="20">
        <f>J7</f>
        <v>50</v>
      </c>
      <c r="N57" s="15"/>
      <c r="P57" s="170"/>
      <c r="Q57" s="170"/>
      <c r="R57" s="170"/>
      <c r="S57" s="170"/>
      <c r="T57" s="170"/>
      <c r="U57" s="170"/>
      <c r="V57" s="170"/>
      <c r="W57" s="170"/>
      <c r="X57" s="170"/>
      <c r="Y57" s="170"/>
      <c r="Z57" s="170"/>
      <c r="AA57" s="170"/>
      <c r="AB57" s="170"/>
      <c r="AC57" s="170"/>
      <c r="AD57" s="170"/>
      <c r="AE57" s="170"/>
      <c r="AF57" s="170"/>
      <c r="AG57" s="170"/>
      <c r="AH57" s="170"/>
      <c r="AI57" s="170"/>
      <c r="AJ57" s="170"/>
      <c r="AK57" s="170"/>
    </row>
    <row r="58" spans="1:37" ht="15" customHeight="1" x14ac:dyDescent="0.25">
      <c r="A58" s="169"/>
      <c r="B58" s="209" t="s">
        <v>41</v>
      </c>
      <c r="C58" s="209"/>
      <c r="D58" s="209"/>
      <c r="E58" s="209"/>
      <c r="F58" s="209"/>
      <c r="G58" s="170"/>
      <c r="H58" s="2">
        <v>6</v>
      </c>
      <c r="I58" s="6" t="s">
        <v>11</v>
      </c>
      <c r="J58" s="20">
        <f>L7</f>
        <v>100</v>
      </c>
      <c r="P58" s="170"/>
      <c r="Q58" s="170"/>
      <c r="R58" s="170"/>
      <c r="S58" s="170"/>
      <c r="T58" s="170"/>
      <c r="U58" s="170"/>
      <c r="V58" s="170"/>
      <c r="W58" s="170"/>
      <c r="X58" s="170"/>
      <c r="Y58" s="170"/>
      <c r="Z58" s="170"/>
      <c r="AA58" s="170"/>
      <c r="AB58" s="170"/>
      <c r="AC58" s="170"/>
      <c r="AD58" s="170"/>
      <c r="AE58" s="170"/>
      <c r="AF58" s="170"/>
      <c r="AG58" s="170"/>
      <c r="AH58" s="170"/>
      <c r="AI58" s="170"/>
      <c r="AJ58" s="170"/>
      <c r="AK58" s="170"/>
    </row>
    <row r="59" spans="1:37" s="25" customFormat="1" ht="15.75" customHeight="1" x14ac:dyDescent="0.25">
      <c r="A59" s="169"/>
      <c r="B59" s="193" t="s">
        <v>59</v>
      </c>
      <c r="C59" s="193"/>
      <c r="D59" s="193"/>
      <c r="E59" s="193"/>
      <c r="F59" s="193"/>
      <c r="G59" s="170"/>
      <c r="H59" s="3">
        <v>1</v>
      </c>
      <c r="I59" s="26" t="s">
        <v>12</v>
      </c>
      <c r="J59" s="27">
        <f>I8</f>
        <v>15</v>
      </c>
      <c r="N59" s="28"/>
      <c r="P59" s="170"/>
      <c r="Q59" s="170"/>
      <c r="R59" s="170"/>
      <c r="S59" s="170"/>
      <c r="T59" s="170"/>
      <c r="U59" s="170"/>
      <c r="V59" s="170"/>
      <c r="W59" s="170"/>
      <c r="X59" s="170"/>
      <c r="Y59" s="170"/>
      <c r="Z59" s="170"/>
      <c r="AA59" s="170"/>
      <c r="AB59" s="170"/>
      <c r="AC59" s="170"/>
      <c r="AD59" s="170"/>
      <c r="AE59" s="170"/>
      <c r="AF59" s="170"/>
      <c r="AG59" s="170"/>
      <c r="AH59" s="170"/>
      <c r="AI59" s="170"/>
      <c r="AJ59" s="170"/>
      <c r="AK59" s="170"/>
    </row>
    <row r="60" spans="1:37" s="25" customFormat="1" ht="15.75" customHeight="1" x14ac:dyDescent="0.25">
      <c r="A60" s="169"/>
      <c r="B60" s="193" t="s">
        <v>60</v>
      </c>
      <c r="C60" s="193"/>
      <c r="D60" s="193"/>
      <c r="E60" s="193"/>
      <c r="F60" s="193"/>
      <c r="G60" s="170"/>
      <c r="H60" s="3">
        <v>3</v>
      </c>
      <c r="I60" s="26" t="s">
        <v>12</v>
      </c>
      <c r="J60" s="27">
        <f>J8</f>
        <v>30</v>
      </c>
      <c r="N60" s="28"/>
      <c r="P60" s="170"/>
      <c r="Q60" s="170"/>
      <c r="R60" s="170"/>
      <c r="S60" s="170"/>
      <c r="T60" s="170"/>
      <c r="U60" s="170"/>
      <c r="V60" s="170"/>
      <c r="W60" s="170"/>
      <c r="X60" s="170"/>
      <c r="Y60" s="170"/>
      <c r="Z60" s="170"/>
      <c r="AA60" s="170"/>
      <c r="AB60" s="170"/>
      <c r="AC60" s="170"/>
      <c r="AD60" s="170"/>
      <c r="AE60" s="170"/>
      <c r="AF60" s="170"/>
      <c r="AG60" s="170"/>
      <c r="AH60" s="170"/>
      <c r="AI60" s="170"/>
      <c r="AJ60" s="170"/>
      <c r="AK60" s="170"/>
    </row>
    <row r="61" spans="1:37" s="25" customFormat="1" ht="15.75" customHeight="1" x14ac:dyDescent="0.25">
      <c r="A61" s="169"/>
      <c r="B61" s="193" t="s">
        <v>61</v>
      </c>
      <c r="C61" s="193"/>
      <c r="D61" s="193"/>
      <c r="E61" s="193"/>
      <c r="F61" s="193"/>
      <c r="G61" s="170"/>
      <c r="H61" s="3">
        <v>4</v>
      </c>
      <c r="I61" s="26" t="s">
        <v>12</v>
      </c>
      <c r="J61" s="27">
        <f>K8</f>
        <v>45</v>
      </c>
      <c r="P61" s="170"/>
      <c r="Q61" s="170"/>
      <c r="R61" s="170"/>
      <c r="S61" s="170"/>
      <c r="T61" s="170"/>
      <c r="U61" s="170"/>
      <c r="V61" s="170"/>
      <c r="W61" s="170"/>
      <c r="X61" s="170"/>
      <c r="Y61" s="170"/>
      <c r="Z61" s="170"/>
      <c r="AA61" s="170"/>
      <c r="AB61" s="170"/>
      <c r="AC61" s="170"/>
      <c r="AD61" s="170"/>
      <c r="AE61" s="170"/>
      <c r="AF61" s="170"/>
      <c r="AG61" s="170"/>
      <c r="AH61" s="170"/>
      <c r="AI61" s="170"/>
      <c r="AJ61" s="170"/>
      <c r="AK61" s="170"/>
    </row>
    <row r="62" spans="1:37" s="25" customFormat="1" ht="15.75" customHeight="1" x14ac:dyDescent="0.25">
      <c r="A62" s="169"/>
      <c r="B62" s="193" t="s">
        <v>62</v>
      </c>
      <c r="C62" s="193"/>
      <c r="D62" s="193"/>
      <c r="E62" s="193"/>
      <c r="F62" s="193"/>
      <c r="G62" s="170"/>
      <c r="H62" s="3">
        <v>6</v>
      </c>
      <c r="I62" s="26" t="s">
        <v>12</v>
      </c>
      <c r="J62" s="27">
        <f>L8</f>
        <v>60</v>
      </c>
      <c r="P62" s="170"/>
      <c r="Q62" s="170"/>
      <c r="R62" s="170"/>
      <c r="S62" s="170"/>
      <c r="T62" s="170"/>
      <c r="U62" s="170"/>
      <c r="V62" s="170"/>
      <c r="W62" s="170"/>
      <c r="X62" s="170"/>
      <c r="Y62" s="170"/>
      <c r="Z62" s="170"/>
      <c r="AA62" s="170"/>
      <c r="AB62" s="170"/>
      <c r="AC62" s="170"/>
      <c r="AD62" s="170"/>
      <c r="AE62" s="170"/>
      <c r="AF62" s="170"/>
      <c r="AG62" s="170"/>
      <c r="AH62" s="170"/>
      <c r="AI62" s="170"/>
      <c r="AJ62" s="170"/>
      <c r="AK62" s="170"/>
    </row>
    <row r="63" spans="1:37" s="25" customFormat="1" ht="15.75" customHeight="1" x14ac:dyDescent="0.25">
      <c r="A63" s="169"/>
      <c r="B63" s="193" t="s">
        <v>63</v>
      </c>
      <c r="C63" s="193"/>
      <c r="D63" s="193"/>
      <c r="E63" s="193"/>
      <c r="F63" s="193"/>
      <c r="G63" s="170"/>
      <c r="H63" s="3">
        <v>1</v>
      </c>
      <c r="I63" s="25" t="s">
        <v>10</v>
      </c>
      <c r="J63" s="27">
        <f>I11</f>
        <v>10</v>
      </c>
      <c r="P63" s="170"/>
      <c r="Q63" s="170"/>
      <c r="R63" s="170"/>
      <c r="S63" s="170"/>
      <c r="T63" s="170"/>
      <c r="U63" s="170"/>
      <c r="V63" s="170"/>
      <c r="W63" s="170"/>
      <c r="X63" s="170"/>
      <c r="Y63" s="170"/>
      <c r="Z63" s="170"/>
      <c r="AA63" s="170"/>
      <c r="AB63" s="170"/>
      <c r="AC63" s="170"/>
      <c r="AD63" s="170"/>
      <c r="AE63" s="170"/>
      <c r="AF63" s="170"/>
      <c r="AG63" s="170"/>
      <c r="AH63" s="170"/>
      <c r="AI63" s="170"/>
      <c r="AJ63" s="170"/>
      <c r="AK63" s="170"/>
    </row>
    <row r="64" spans="1:37" s="25" customFormat="1" ht="31.5" customHeight="1" x14ac:dyDescent="0.25">
      <c r="A64" s="169"/>
      <c r="B64" s="193" t="s">
        <v>64</v>
      </c>
      <c r="C64" s="193"/>
      <c r="D64" s="193"/>
      <c r="E64" s="193"/>
      <c r="F64" s="193"/>
      <c r="G64" s="170"/>
      <c r="H64" s="3">
        <v>3</v>
      </c>
      <c r="I64" s="25" t="s">
        <v>10</v>
      </c>
      <c r="J64" s="27">
        <f>J11</f>
        <v>20</v>
      </c>
      <c r="P64" s="170"/>
      <c r="Q64" s="170"/>
      <c r="R64" s="170"/>
      <c r="S64" s="170"/>
      <c r="T64" s="170"/>
      <c r="U64" s="170"/>
      <c r="V64" s="170"/>
      <c r="W64" s="170"/>
      <c r="X64" s="170"/>
      <c r="Y64" s="170"/>
      <c r="Z64" s="170"/>
      <c r="AA64" s="170"/>
      <c r="AB64" s="170"/>
      <c r="AC64" s="170"/>
      <c r="AD64" s="170"/>
      <c r="AE64" s="170"/>
      <c r="AF64" s="170"/>
      <c r="AG64" s="170"/>
      <c r="AH64" s="170"/>
      <c r="AI64" s="170"/>
      <c r="AJ64" s="170"/>
      <c r="AK64" s="170"/>
    </row>
    <row r="65" spans="1:37" s="25" customFormat="1" ht="15.75" customHeight="1" x14ac:dyDescent="0.25">
      <c r="A65" s="169"/>
      <c r="B65" s="193" t="s">
        <v>65</v>
      </c>
      <c r="C65" s="193"/>
      <c r="D65" s="193"/>
      <c r="E65" s="193"/>
      <c r="F65" s="193"/>
      <c r="G65" s="170"/>
      <c r="H65" s="3">
        <v>4</v>
      </c>
      <c r="I65" s="25" t="s">
        <v>10</v>
      </c>
      <c r="J65" s="27">
        <f>K11</f>
        <v>30</v>
      </c>
      <c r="P65" s="170"/>
      <c r="Q65" s="170"/>
      <c r="R65" s="170"/>
      <c r="S65" s="170"/>
      <c r="T65" s="170"/>
      <c r="U65" s="170"/>
      <c r="V65" s="170"/>
      <c r="W65" s="170"/>
      <c r="X65" s="170"/>
      <c r="Y65" s="170"/>
      <c r="Z65" s="170"/>
      <c r="AA65" s="170"/>
      <c r="AB65" s="170"/>
      <c r="AC65" s="170"/>
      <c r="AD65" s="170"/>
      <c r="AE65" s="170"/>
      <c r="AF65" s="170"/>
      <c r="AG65" s="170"/>
      <c r="AH65" s="170"/>
      <c r="AI65" s="170"/>
      <c r="AJ65" s="170"/>
      <c r="AK65" s="170"/>
    </row>
    <row r="66" spans="1:37" s="25" customFormat="1" ht="30" customHeight="1" x14ac:dyDescent="0.25">
      <c r="A66" s="169"/>
      <c r="B66" s="193" t="s">
        <v>66</v>
      </c>
      <c r="C66" s="193"/>
      <c r="D66" s="193"/>
      <c r="E66" s="193"/>
      <c r="F66" s="193"/>
      <c r="G66" s="170"/>
      <c r="H66" s="3">
        <v>6</v>
      </c>
      <c r="I66" s="25" t="s">
        <v>10</v>
      </c>
      <c r="J66" s="27">
        <f>L11</f>
        <v>40</v>
      </c>
      <c r="P66" s="170"/>
      <c r="Q66" s="170"/>
      <c r="R66" s="170"/>
      <c r="S66" s="170"/>
      <c r="T66" s="170"/>
      <c r="U66" s="170"/>
      <c r="V66" s="170"/>
      <c r="W66" s="170"/>
      <c r="X66" s="170"/>
      <c r="Y66" s="170"/>
      <c r="Z66" s="170"/>
      <c r="AA66" s="170"/>
      <c r="AB66" s="170"/>
      <c r="AC66" s="170"/>
      <c r="AD66" s="170"/>
      <c r="AE66" s="170"/>
      <c r="AF66" s="170"/>
      <c r="AG66" s="170"/>
      <c r="AH66" s="170"/>
      <c r="AI66" s="170"/>
      <c r="AJ66" s="170"/>
      <c r="AK66" s="170"/>
    </row>
    <row r="67" spans="1:37" s="25" customFormat="1" ht="42.75" customHeight="1" x14ac:dyDescent="0.25">
      <c r="A67" s="169"/>
      <c r="B67" s="193" t="s">
        <v>67</v>
      </c>
      <c r="C67" s="193"/>
      <c r="D67" s="193"/>
      <c r="E67" s="193"/>
      <c r="F67" s="193"/>
      <c r="G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row>
    <row r="68" spans="1:37" ht="15" customHeight="1" x14ac:dyDescent="0.25">
      <c r="A68" s="169"/>
      <c r="B68" s="169"/>
      <c r="C68" s="169"/>
      <c r="D68" s="169"/>
      <c r="E68" s="169"/>
      <c r="F68" s="169"/>
      <c r="G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row>
    <row r="69" spans="1:37" ht="15" customHeight="1" x14ac:dyDescent="0.25">
      <c r="A69" s="169"/>
      <c r="B69" s="209" t="s">
        <v>42</v>
      </c>
      <c r="C69" s="209"/>
      <c r="D69" s="209"/>
      <c r="E69" s="209"/>
      <c r="F69" s="209"/>
      <c r="G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row>
    <row r="70" spans="1:37" ht="15" customHeight="1" x14ac:dyDescent="0.25">
      <c r="A70" s="169"/>
      <c r="B70" s="193" t="s">
        <v>68</v>
      </c>
      <c r="C70" s="193"/>
      <c r="D70" s="193"/>
      <c r="E70" s="193"/>
      <c r="F70" s="193"/>
      <c r="G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row>
    <row r="71" spans="1:37" ht="15" customHeight="1" x14ac:dyDescent="0.25">
      <c r="A71" s="169"/>
      <c r="B71" s="193" t="s">
        <v>51</v>
      </c>
      <c r="C71" s="193"/>
      <c r="D71" s="193"/>
      <c r="E71" s="193"/>
      <c r="F71" s="193"/>
      <c r="G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row>
    <row r="72" spans="1:37" ht="15" customHeight="1" x14ac:dyDescent="0.25">
      <c r="A72" s="169"/>
      <c r="B72" s="193" t="s">
        <v>43</v>
      </c>
      <c r="C72" s="193"/>
      <c r="D72" s="193"/>
      <c r="E72" s="193"/>
      <c r="F72" s="193"/>
      <c r="G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row>
    <row r="73" spans="1:37" ht="15" customHeight="1" x14ac:dyDescent="0.25">
      <c r="A73" s="169"/>
      <c r="B73" s="193" t="s">
        <v>44</v>
      </c>
      <c r="C73" s="193"/>
      <c r="D73" s="193"/>
      <c r="E73" s="193"/>
      <c r="F73" s="193"/>
      <c r="G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row>
    <row r="74" spans="1:37" ht="15" customHeight="1" x14ac:dyDescent="0.25">
      <c r="A74" s="169"/>
      <c r="B74" s="169"/>
      <c r="C74" s="169"/>
      <c r="D74" s="169"/>
      <c r="E74" s="169"/>
      <c r="F74" s="169"/>
      <c r="G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row>
    <row r="75" spans="1:37" ht="15" customHeight="1" x14ac:dyDescent="0.25">
      <c r="A75" s="169"/>
      <c r="B75" s="209" t="s">
        <v>45</v>
      </c>
      <c r="C75" s="209"/>
      <c r="D75" s="209"/>
      <c r="E75" s="209"/>
      <c r="F75" s="209"/>
      <c r="G75" s="170"/>
      <c r="I75" s="158"/>
      <c r="P75" s="170"/>
      <c r="Q75" s="170"/>
      <c r="R75" s="170"/>
      <c r="S75" s="170"/>
      <c r="T75" s="170"/>
      <c r="U75" s="170"/>
      <c r="V75" s="170"/>
      <c r="W75" s="170"/>
      <c r="X75" s="170"/>
      <c r="Y75" s="170"/>
      <c r="Z75" s="170"/>
      <c r="AA75" s="170"/>
      <c r="AB75" s="170"/>
      <c r="AC75" s="170"/>
      <c r="AD75" s="170"/>
      <c r="AE75" s="170"/>
      <c r="AF75" s="170"/>
      <c r="AG75" s="170"/>
      <c r="AH75" s="170"/>
      <c r="AI75" s="170"/>
      <c r="AJ75" s="170"/>
      <c r="AK75" s="170"/>
    </row>
    <row r="76" spans="1:37" ht="15" customHeight="1" x14ac:dyDescent="0.4">
      <c r="A76" s="169"/>
      <c r="B76" s="193" t="s">
        <v>46</v>
      </c>
      <c r="C76" s="193"/>
      <c r="D76" s="193"/>
      <c r="E76" s="193"/>
      <c r="F76" s="193"/>
      <c r="G76" s="170"/>
      <c r="I76" s="159"/>
      <c r="P76" s="170"/>
      <c r="Q76" s="170"/>
      <c r="R76" s="170"/>
      <c r="S76" s="170"/>
      <c r="T76" s="170"/>
      <c r="U76" s="170"/>
      <c r="V76" s="170"/>
      <c r="W76" s="170"/>
      <c r="X76" s="170"/>
      <c r="Y76" s="170"/>
      <c r="Z76" s="170"/>
      <c r="AA76" s="170"/>
      <c r="AB76" s="170"/>
      <c r="AC76" s="170"/>
      <c r="AD76" s="170"/>
      <c r="AE76" s="170"/>
      <c r="AF76" s="170"/>
      <c r="AG76" s="170"/>
      <c r="AH76" s="170"/>
      <c r="AI76" s="170"/>
      <c r="AJ76" s="170"/>
      <c r="AK76" s="170"/>
    </row>
    <row r="77" spans="1:37" ht="15" customHeight="1" x14ac:dyDescent="0.25">
      <c r="A77" s="169"/>
      <c r="B77" s="193" t="s">
        <v>47</v>
      </c>
      <c r="C77" s="193"/>
      <c r="D77" s="193"/>
      <c r="E77" s="193"/>
      <c r="F77" s="193"/>
      <c r="G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row>
    <row r="78" spans="1:37" ht="15" customHeight="1" x14ac:dyDescent="0.25">
      <c r="A78" s="169"/>
      <c r="B78" s="193" t="s">
        <v>48</v>
      </c>
      <c r="C78" s="193"/>
      <c r="D78" s="193"/>
      <c r="E78" s="193"/>
      <c r="F78" s="193"/>
      <c r="G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row>
    <row r="79" spans="1:37" ht="15" customHeight="1" x14ac:dyDescent="0.25">
      <c r="A79" s="169"/>
      <c r="B79" s="193" t="s">
        <v>49</v>
      </c>
      <c r="C79" s="193"/>
      <c r="D79" s="193"/>
      <c r="E79" s="193"/>
      <c r="F79" s="193"/>
      <c r="G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row>
    <row r="80" spans="1:37" ht="15" customHeight="1" x14ac:dyDescent="0.25">
      <c r="A80" s="169"/>
      <c r="B80" s="193" t="s">
        <v>50</v>
      </c>
      <c r="C80" s="193"/>
      <c r="D80" s="193"/>
      <c r="E80" s="193"/>
      <c r="F80" s="193"/>
      <c r="G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row>
    <row r="81" spans="1:37" ht="26.25" customHeight="1" x14ac:dyDescent="0.25">
      <c r="A81" s="169"/>
      <c r="B81" s="196"/>
      <c r="C81" s="196"/>
      <c r="D81" s="196"/>
      <c r="E81" s="196"/>
      <c r="F81" s="196"/>
      <c r="G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row>
    <row r="82" spans="1:37" ht="15" customHeight="1" x14ac:dyDescent="0.25">
      <c r="A82" s="169"/>
      <c r="B82" s="194" t="s">
        <v>55</v>
      </c>
      <c r="C82" s="194"/>
      <c r="D82" s="194"/>
      <c r="E82" s="194"/>
      <c r="F82" s="194"/>
      <c r="G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row>
    <row r="83" spans="1:37" ht="95.25" customHeight="1" x14ac:dyDescent="0.25">
      <c r="A83" s="169"/>
      <c r="B83" s="195" t="e" vm="3">
        <v>#VALUE!</v>
      </c>
      <c r="C83" s="195"/>
      <c r="D83" s="195"/>
      <c r="E83" s="195"/>
      <c r="F83" s="195"/>
      <c r="G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row>
    <row r="84" spans="1:37" ht="15" customHeight="1" x14ac:dyDescent="0.25">
      <c r="A84" s="169"/>
      <c r="B84" s="212" t="s">
        <v>54</v>
      </c>
      <c r="C84" s="212"/>
      <c r="D84" s="212"/>
      <c r="E84" s="212"/>
      <c r="F84" s="212"/>
      <c r="G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row>
    <row r="85" spans="1:37" ht="9.75" customHeight="1" x14ac:dyDescent="0.25">
      <c r="A85" s="169"/>
      <c r="B85" s="214"/>
      <c r="C85" s="214"/>
      <c r="D85" s="214"/>
      <c r="E85" s="214"/>
      <c r="F85" s="214"/>
      <c r="G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row>
    <row r="86" spans="1:37" ht="17.25" customHeight="1" x14ac:dyDescent="0.25">
      <c r="A86" s="169"/>
      <c r="B86" s="213" t="s">
        <v>57</v>
      </c>
      <c r="C86" s="213"/>
      <c r="D86" s="213"/>
      <c r="E86" s="213"/>
      <c r="F86" s="213"/>
      <c r="G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row>
    <row r="87" spans="1:37" ht="15.75" customHeight="1" x14ac:dyDescent="0.25">
      <c r="A87" s="169"/>
      <c r="B87" s="210" t="s">
        <v>58</v>
      </c>
      <c r="C87" s="210"/>
      <c r="D87" s="210"/>
      <c r="E87" s="210"/>
      <c r="F87" s="210"/>
      <c r="G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row>
    <row r="88" spans="1:37" ht="15.75" customHeight="1" x14ac:dyDescent="0.25">
      <c r="A88" s="169"/>
      <c r="B88" s="210" t="s">
        <v>56</v>
      </c>
      <c r="C88" s="210"/>
      <c r="D88" s="210"/>
      <c r="E88" s="210"/>
      <c r="F88" s="210"/>
      <c r="G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row>
    <row r="89" spans="1:37" ht="15.75" customHeight="1" x14ac:dyDescent="0.25">
      <c r="A89" s="169"/>
      <c r="B89" s="210" t="s">
        <v>52</v>
      </c>
      <c r="C89" s="210"/>
      <c r="D89" s="210"/>
      <c r="E89" s="210"/>
      <c r="F89" s="210"/>
      <c r="G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row>
    <row r="90" spans="1:37" ht="15.75" customHeight="1" x14ac:dyDescent="0.25">
      <c r="A90" s="169"/>
      <c r="B90" s="211" t="s">
        <v>53</v>
      </c>
      <c r="C90" s="211"/>
      <c r="D90" s="211"/>
      <c r="E90" s="211"/>
      <c r="F90" s="211"/>
      <c r="G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row>
    <row r="91" spans="1:37" x14ac:dyDescent="0.25">
      <c r="A91" s="169"/>
      <c r="B91" s="169"/>
      <c r="C91" s="169"/>
      <c r="D91" s="169"/>
      <c r="E91" s="169"/>
      <c r="F91" s="169"/>
      <c r="G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row>
    <row r="92" spans="1:37" x14ac:dyDescent="0.25">
      <c r="A92" s="169"/>
      <c r="B92" s="169"/>
      <c r="C92" s="169"/>
      <c r="D92" s="169"/>
      <c r="E92" s="169"/>
      <c r="F92" s="169"/>
      <c r="G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row>
    <row r="93" spans="1:37" x14ac:dyDescent="0.25">
      <c r="A93" s="169"/>
      <c r="B93" s="169"/>
      <c r="C93" s="169"/>
      <c r="D93" s="169"/>
      <c r="E93" s="169"/>
      <c r="F93" s="169"/>
      <c r="G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row>
    <row r="94" spans="1:37" x14ac:dyDescent="0.25">
      <c r="A94" s="169"/>
      <c r="B94" s="169"/>
      <c r="C94" s="169"/>
      <c r="D94" s="169"/>
      <c r="E94" s="169"/>
      <c r="F94" s="169"/>
      <c r="G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row>
    <row r="95" spans="1:37" x14ac:dyDescent="0.25">
      <c r="A95" s="169"/>
      <c r="B95" s="169"/>
      <c r="C95" s="169"/>
      <c r="D95" s="169"/>
      <c r="E95" s="169"/>
      <c r="F95" s="169"/>
      <c r="G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row>
    <row r="96" spans="1:37" x14ac:dyDescent="0.25">
      <c r="A96" s="169"/>
      <c r="B96" s="169"/>
      <c r="C96" s="169"/>
      <c r="D96" s="169"/>
      <c r="E96" s="169"/>
      <c r="F96" s="169"/>
      <c r="G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row>
    <row r="97" spans="1:37" x14ac:dyDescent="0.25">
      <c r="A97" s="169"/>
      <c r="B97" s="169"/>
      <c r="C97" s="169"/>
      <c r="D97" s="169"/>
      <c r="E97" s="169"/>
      <c r="F97" s="169"/>
      <c r="G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row>
    <row r="98" spans="1:37" x14ac:dyDescent="0.25">
      <c r="A98" s="169"/>
      <c r="B98" s="169"/>
      <c r="C98" s="169"/>
      <c r="D98" s="169"/>
      <c r="E98" s="169"/>
      <c r="F98" s="169"/>
      <c r="G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row>
    <row r="99" spans="1:37" x14ac:dyDescent="0.25">
      <c r="A99" s="169"/>
      <c r="B99" s="169"/>
      <c r="C99" s="169"/>
      <c r="D99" s="169"/>
      <c r="E99" s="169"/>
      <c r="F99" s="169"/>
      <c r="G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row>
    <row r="100" spans="1:37" x14ac:dyDescent="0.25">
      <c r="A100" s="169"/>
      <c r="B100" s="169"/>
      <c r="C100" s="169"/>
      <c r="D100" s="169"/>
      <c r="E100" s="169"/>
      <c r="F100" s="169"/>
      <c r="G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row>
    <row r="101" spans="1:37" x14ac:dyDescent="0.25">
      <c r="A101" s="169"/>
      <c r="B101" s="169"/>
      <c r="C101" s="169"/>
      <c r="D101" s="169"/>
      <c r="E101" s="169"/>
      <c r="F101" s="169"/>
      <c r="G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row>
    <row r="102" spans="1:37" x14ac:dyDescent="0.25">
      <c r="A102" s="169"/>
      <c r="B102" s="169"/>
      <c r="C102" s="169"/>
      <c r="D102" s="169"/>
      <c r="E102" s="169"/>
      <c r="F102" s="169"/>
      <c r="G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row>
    <row r="103" spans="1:37" x14ac:dyDescent="0.25">
      <c r="A103" s="169"/>
      <c r="B103" s="169"/>
      <c r="C103" s="169"/>
      <c r="D103" s="169"/>
      <c r="E103" s="169"/>
      <c r="F103" s="169"/>
      <c r="G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row>
    <row r="104" spans="1:37" x14ac:dyDescent="0.25">
      <c r="A104" s="169"/>
      <c r="B104" s="169"/>
      <c r="C104" s="169"/>
      <c r="D104" s="169"/>
      <c r="E104" s="169"/>
      <c r="F104" s="169"/>
      <c r="G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row>
    <row r="105" spans="1:37" x14ac:dyDescent="0.25">
      <c r="A105" s="169"/>
      <c r="B105" s="169"/>
      <c r="C105" s="169"/>
      <c r="D105" s="169"/>
      <c r="E105" s="169"/>
      <c r="F105" s="169"/>
      <c r="G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row>
    <row r="106" spans="1:37" x14ac:dyDescent="0.25">
      <c r="A106" s="169"/>
      <c r="B106" s="169"/>
      <c r="C106" s="169"/>
      <c r="D106" s="169"/>
      <c r="E106" s="169"/>
      <c r="F106" s="169"/>
      <c r="G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row>
    <row r="107" spans="1:37" x14ac:dyDescent="0.25">
      <c r="A107" s="169"/>
      <c r="B107" s="169"/>
      <c r="C107" s="169"/>
      <c r="D107" s="169"/>
      <c r="E107" s="169"/>
      <c r="F107" s="169"/>
      <c r="G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row>
    <row r="108" spans="1:37" x14ac:dyDescent="0.25">
      <c r="A108" s="169"/>
      <c r="B108" s="169"/>
      <c r="C108" s="169"/>
      <c r="D108" s="169"/>
      <c r="E108" s="169"/>
      <c r="F108" s="169"/>
      <c r="G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row>
    <row r="109" spans="1:37" x14ac:dyDescent="0.25">
      <c r="A109" s="169"/>
      <c r="B109" s="169"/>
      <c r="C109" s="169"/>
      <c r="D109" s="169"/>
      <c r="E109" s="169"/>
      <c r="F109" s="169"/>
      <c r="G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row>
    <row r="110" spans="1:37" x14ac:dyDescent="0.25">
      <c r="A110" s="169"/>
      <c r="B110" s="169"/>
      <c r="C110" s="169"/>
      <c r="D110" s="169"/>
      <c r="E110" s="169"/>
      <c r="F110" s="169"/>
      <c r="G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row>
    <row r="111" spans="1:37" x14ac:dyDescent="0.25">
      <c r="A111" s="169"/>
      <c r="B111" s="169"/>
      <c r="C111" s="169"/>
      <c r="D111" s="169"/>
      <c r="E111" s="169"/>
      <c r="F111" s="169"/>
      <c r="G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row>
    <row r="112" spans="1:37" x14ac:dyDescent="0.25">
      <c r="A112" s="169"/>
      <c r="B112" s="169"/>
      <c r="C112" s="169"/>
      <c r="D112" s="169"/>
      <c r="E112" s="169"/>
      <c r="F112" s="169"/>
      <c r="G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row>
    <row r="113" spans="1:37" x14ac:dyDescent="0.25">
      <c r="A113" s="169"/>
      <c r="B113" s="169"/>
      <c r="C113" s="169"/>
      <c r="D113" s="169"/>
      <c r="E113" s="169"/>
      <c r="F113" s="169"/>
      <c r="G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row>
    <row r="114" spans="1:37" x14ac:dyDescent="0.25">
      <c r="A114" s="169"/>
      <c r="B114" s="169"/>
      <c r="C114" s="169"/>
      <c r="D114" s="169"/>
      <c r="E114" s="169"/>
      <c r="F114" s="169"/>
      <c r="G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row>
    <row r="115" spans="1:37" x14ac:dyDescent="0.25">
      <c r="A115" s="169"/>
      <c r="B115" s="169"/>
      <c r="C115" s="169"/>
      <c r="D115" s="169"/>
      <c r="E115" s="169"/>
      <c r="F115" s="169"/>
      <c r="G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row>
    <row r="116" spans="1:37" x14ac:dyDescent="0.25">
      <c r="A116" s="169"/>
      <c r="B116" s="169"/>
      <c r="C116" s="169"/>
      <c r="D116" s="169"/>
      <c r="E116" s="169"/>
      <c r="F116" s="169"/>
      <c r="G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row>
    <row r="117" spans="1:37" x14ac:dyDescent="0.25">
      <c r="A117" s="169"/>
      <c r="B117" s="169"/>
      <c r="C117" s="169"/>
      <c r="D117" s="169"/>
      <c r="E117" s="169"/>
      <c r="F117" s="169"/>
      <c r="G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row>
    <row r="118" spans="1:37" x14ac:dyDescent="0.25">
      <c r="A118" s="169"/>
      <c r="B118" s="169"/>
      <c r="C118" s="169"/>
      <c r="D118" s="169"/>
      <c r="E118" s="169"/>
      <c r="F118" s="169"/>
      <c r="G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row>
    <row r="119" spans="1:37" x14ac:dyDescent="0.25">
      <c r="A119" s="169"/>
      <c r="B119" s="169"/>
      <c r="C119" s="169"/>
      <c r="D119" s="169"/>
      <c r="E119" s="169"/>
      <c r="F119" s="169"/>
      <c r="G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row>
    <row r="120" spans="1:37" x14ac:dyDescent="0.25">
      <c r="A120" s="169"/>
      <c r="B120" s="169"/>
      <c r="C120" s="169"/>
      <c r="D120" s="169"/>
      <c r="E120" s="169"/>
      <c r="F120" s="169"/>
      <c r="G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row>
    <row r="121" spans="1:37" x14ac:dyDescent="0.25">
      <c r="A121" s="169"/>
      <c r="B121" s="169"/>
      <c r="C121" s="169"/>
      <c r="D121" s="169"/>
      <c r="E121" s="169"/>
      <c r="F121" s="169"/>
      <c r="G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row>
    <row r="122" spans="1:37" x14ac:dyDescent="0.25">
      <c r="A122" s="169"/>
      <c r="B122" s="169"/>
      <c r="C122" s="169"/>
      <c r="D122" s="169"/>
      <c r="E122" s="169"/>
      <c r="F122" s="169"/>
      <c r="G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row>
    <row r="123" spans="1:37" x14ac:dyDescent="0.25">
      <c r="A123" s="169"/>
      <c r="B123" s="169"/>
      <c r="C123" s="169"/>
      <c r="D123" s="169"/>
      <c r="E123" s="169"/>
      <c r="F123" s="169"/>
      <c r="G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row>
    <row r="124" spans="1:37" x14ac:dyDescent="0.25">
      <c r="A124" s="169"/>
      <c r="B124" s="169"/>
      <c r="C124" s="169"/>
      <c r="D124" s="169"/>
      <c r="E124" s="169"/>
      <c r="F124" s="169"/>
      <c r="G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row>
    <row r="125" spans="1:37" x14ac:dyDescent="0.25">
      <c r="A125" s="169"/>
      <c r="B125" s="169"/>
      <c r="C125" s="169"/>
      <c r="D125" s="169"/>
      <c r="E125" s="169"/>
      <c r="F125" s="169"/>
      <c r="G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row>
    <row r="126" spans="1:37" x14ac:dyDescent="0.25">
      <c r="A126" s="169"/>
      <c r="B126" s="169"/>
      <c r="C126" s="169"/>
      <c r="D126" s="169"/>
      <c r="E126" s="169"/>
      <c r="F126" s="169"/>
      <c r="G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row>
    <row r="127" spans="1:37" x14ac:dyDescent="0.25">
      <c r="A127" s="169"/>
      <c r="B127" s="169"/>
      <c r="C127" s="169"/>
      <c r="D127" s="169"/>
      <c r="E127" s="169"/>
      <c r="F127" s="169"/>
      <c r="G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row>
    <row r="128" spans="1:37" x14ac:dyDescent="0.25">
      <c r="A128" s="169"/>
      <c r="B128" s="169"/>
      <c r="C128" s="169"/>
      <c r="D128" s="169"/>
      <c r="E128" s="169"/>
      <c r="F128" s="169"/>
      <c r="G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row>
  </sheetData>
  <sheetProtection algorithmName="SHA-512" hashValue="YQ5d/HTkoA5412Zv1rTI8a8LoSnVeDl/CsGiRJJe0+nV+KRuwkB38chOOJAI+DHQpjIeRXlZaQlzF2GDBxmszQ==" saltValue="fe9Sbyu0RVOJx9sCnnLPfw==" spinCount="100000" sheet="1" objects="1" scenarios="1"/>
  <mergeCells count="92">
    <mergeCell ref="C54:D54"/>
    <mergeCell ref="C52:D52"/>
    <mergeCell ref="B88:F88"/>
    <mergeCell ref="B87:F87"/>
    <mergeCell ref="B90:F90"/>
    <mergeCell ref="B89:F89"/>
    <mergeCell ref="B84:F84"/>
    <mergeCell ref="B86:F86"/>
    <mergeCell ref="B85:F85"/>
    <mergeCell ref="B68:F68"/>
    <mergeCell ref="B58:F58"/>
    <mergeCell ref="B69:F69"/>
    <mergeCell ref="B75:F75"/>
    <mergeCell ref="B60:F60"/>
    <mergeCell ref="B61:F61"/>
    <mergeCell ref="B62:F62"/>
    <mergeCell ref="B63:F63"/>
    <mergeCell ref="B64:F64"/>
    <mergeCell ref="B65:F65"/>
    <mergeCell ref="B66:F66"/>
    <mergeCell ref="B67:F67"/>
    <mergeCell ref="B70:F70"/>
    <mergeCell ref="B71:F71"/>
    <mergeCell ref="B72:F72"/>
    <mergeCell ref="B73:F73"/>
    <mergeCell ref="B76:F76"/>
    <mergeCell ref="B77:F77"/>
    <mergeCell ref="B74:F74"/>
    <mergeCell ref="B78:F78"/>
    <mergeCell ref="B79:F79"/>
    <mergeCell ref="B80:F80"/>
    <mergeCell ref="B82:F82"/>
    <mergeCell ref="B83:F83"/>
    <mergeCell ref="B81:F81"/>
    <mergeCell ref="B1:E2"/>
    <mergeCell ref="F1:F2"/>
    <mergeCell ref="B48:F48"/>
    <mergeCell ref="B59:F59"/>
    <mergeCell ref="C53:D53"/>
    <mergeCell ref="E53:F53"/>
    <mergeCell ref="B49:F49"/>
    <mergeCell ref="B50:F50"/>
    <mergeCell ref="B57:F57"/>
    <mergeCell ref="C19:F19"/>
    <mergeCell ref="B15:F15"/>
    <mergeCell ref="B44:F44"/>
    <mergeCell ref="E54:F54"/>
    <mergeCell ref="E55:F55"/>
    <mergeCell ref="E56:F56"/>
    <mergeCell ref="B14:F14"/>
    <mergeCell ref="C13:F13"/>
    <mergeCell ref="B38:E38"/>
    <mergeCell ref="C16:F16"/>
    <mergeCell ref="B23:F23"/>
    <mergeCell ref="B40:F40"/>
    <mergeCell ref="B43:F43"/>
    <mergeCell ref="B41:F41"/>
    <mergeCell ref="E51:F51"/>
    <mergeCell ref="E52:F52"/>
    <mergeCell ref="C51:D51"/>
    <mergeCell ref="C56:D56"/>
    <mergeCell ref="C55:D55"/>
    <mergeCell ref="B28:F28"/>
    <mergeCell ref="B34:E34"/>
    <mergeCell ref="C10:F10"/>
    <mergeCell ref="B3:F3"/>
    <mergeCell ref="B5:F5"/>
    <mergeCell ref="B21:F21"/>
    <mergeCell ref="B6:F6"/>
    <mergeCell ref="B9:F9"/>
    <mergeCell ref="B8:F8"/>
    <mergeCell ref="C7:F7"/>
    <mergeCell ref="C4:F4"/>
    <mergeCell ref="B20:F20"/>
    <mergeCell ref="B12:F12"/>
    <mergeCell ref="B18:F18"/>
    <mergeCell ref="A1:A128"/>
    <mergeCell ref="B91:F128"/>
    <mergeCell ref="G1:G128"/>
    <mergeCell ref="P1:AK128"/>
    <mergeCell ref="B46:F46"/>
    <mergeCell ref="B47:E47"/>
    <mergeCell ref="B17:F17"/>
    <mergeCell ref="B11:F11"/>
    <mergeCell ref="D24:F25"/>
    <mergeCell ref="B39:E39"/>
    <mergeCell ref="O1:O2"/>
    <mergeCell ref="M1:M2"/>
    <mergeCell ref="B33:E33"/>
    <mergeCell ref="C42:F42"/>
    <mergeCell ref="I1:L1"/>
    <mergeCell ref="E30:E32"/>
  </mergeCells>
  <conditionalFormatting sqref="B37">
    <cfRule type="expression" dxfId="19" priority="2">
      <formula>$C$27="Ναι"</formula>
    </cfRule>
  </conditionalFormatting>
  <conditionalFormatting sqref="C35">
    <cfRule type="cellIs" dxfId="18" priority="27" operator="greaterThan">
      <formula>200</formula>
    </cfRule>
    <cfRule type="cellIs" dxfId="17" priority="28" operator="lessThan">
      <formula>0</formula>
    </cfRule>
  </conditionalFormatting>
  <conditionalFormatting sqref="C37">
    <cfRule type="cellIs" dxfId="16" priority="1" operator="lessThan">
      <formula>0</formula>
    </cfRule>
  </conditionalFormatting>
  <conditionalFormatting sqref="C4:F4 E26:E27 C45 E45:F45">
    <cfRule type="cellIs" dxfId="15" priority="23" operator="equal">
      <formula>"                                                                         √"</formula>
    </cfRule>
  </conditionalFormatting>
  <conditionalFormatting sqref="C7:F7">
    <cfRule type="cellIs" dxfId="14" priority="22" operator="equal">
      <formula>"                                                                         √"</formula>
    </cfRule>
  </conditionalFormatting>
  <conditionalFormatting sqref="C10:F10">
    <cfRule type="cellIs" dxfId="13" priority="21" operator="equal">
      <formula>"                                                                         √"</formula>
    </cfRule>
  </conditionalFormatting>
  <conditionalFormatting sqref="C13:F13">
    <cfRule type="cellIs" dxfId="12" priority="20" operator="equal">
      <formula>"                                                                         √"</formula>
    </cfRule>
  </conditionalFormatting>
  <conditionalFormatting sqref="C16:F16">
    <cfRule type="cellIs" dxfId="11" priority="19" operator="equal">
      <formula>"                                                                         √"</formula>
    </cfRule>
  </conditionalFormatting>
  <conditionalFormatting sqref="C19:F19">
    <cfRule type="cellIs" dxfId="10" priority="15" operator="equal">
      <formula>"                                                                         √"</formula>
    </cfRule>
  </conditionalFormatting>
  <conditionalFormatting sqref="C42:F42">
    <cfRule type="cellIs" dxfId="9" priority="14" operator="equal">
      <formula>"                                                                         √"</formula>
    </cfRule>
  </conditionalFormatting>
  <conditionalFormatting sqref="E22 E26:F27">
    <cfRule type="cellIs" dxfId="8" priority="11" operator="equal">
      <formula>"                                                   √"</formula>
    </cfRule>
  </conditionalFormatting>
  <conditionalFormatting sqref="E22">
    <cfRule type="cellIs" dxfId="7" priority="17" operator="equal">
      <formula>"                                                                         √"</formula>
    </cfRule>
  </conditionalFormatting>
  <conditionalFormatting sqref="E53">
    <cfRule type="containsText" dxfId="6" priority="24" operator="containsText" text="ΜΗ ΕΓΚΥΡΟ">
      <formula>NOT(ISERROR(SEARCH("ΜΗ ΕΓΚΥΡΟ",E53)))</formula>
    </cfRule>
    <cfRule type="containsText" dxfId="5" priority="25" operator="containsText" text="ΜΗ ΕΓΚΥΡΟ">
      <formula>NOT(ISERROR(SEARCH("ΜΗ ΕΓΚΥΡΟ",E53)))</formula>
    </cfRule>
    <cfRule type="containsText" dxfId="4" priority="26" operator="containsText" text="ΕΓΚΥΡΟ">
      <formula>NOT(ISERROR(SEARCH("ΕΓΚΥΡΟ",E53)))</formula>
    </cfRule>
  </conditionalFormatting>
  <conditionalFormatting sqref="E51:F52 E54:F56">
    <cfRule type="cellIs" dxfId="3" priority="12" operator="equal">
      <formula>"√"</formula>
    </cfRule>
  </conditionalFormatting>
  <dataValidations count="4">
    <dataValidation type="list" allowBlank="1" showInputMessage="1" showErrorMessage="1" sqref="B4" xr:uid="{A9BE292C-EFEE-4D7F-9208-1BA4BB90925F}">
      <formula1>$H$3:$H$5</formula1>
    </dataValidation>
    <dataValidation type="list" allowBlank="1" showInputMessage="1" showErrorMessage="1" sqref="B13" xr:uid="{A8DC747D-9318-4540-9527-087295198590}">
      <formula1>$H$7:$H$8</formula1>
    </dataValidation>
    <dataValidation type="list" allowBlank="1" showInputMessage="1" showErrorMessage="1" sqref="B19 B7" xr:uid="{7B986476-BF0E-4B66-87CA-F9D2E823A26C}">
      <formula1>$L$17:$L$18</formula1>
    </dataValidation>
    <dataValidation type="list" allowBlank="1" showInputMessage="1" showErrorMessage="1" sqref="B10 B16 C27" xr:uid="{BC3F413A-2400-4933-99F4-56443674AC0F}">
      <formula1>$M$17:$M$18</formula1>
    </dataValidation>
  </dataValidations>
  <hyperlinks>
    <hyperlink ref="B89" r:id="rId1" display="https://phpmysqlappdiag454.blob.core.windows.net/blob/assets/images/harbortech-beauty-gadgets/%CE%A3%CF%85%CE%BC%CF%86%CF%89%CE%BD%CE%B7%CF%84%CE%B9%CE%BA%CF%8C %CE%95%CE%BD%CE%BF%CE%B9%CE%BA%CE%AF%CE%B1%CF%83%CE%B7%CF%82 %CE%97%CF%87%CE%B7%CF%84%CE%B9%CE%BA%CE%BF%CF%8D %CE%95%CE%BE%CE%BF%CF%80%CE%BB%CE%B9%CF%83%CE%BC%CE%BF%CF%8D.pdf" xr:uid="{C6DFB1D7-5A2D-41FF-B83D-E3C4159A7F63}"/>
    <hyperlink ref="B90" r:id="rId2" display="https://www.harbortech.gr/gdpr-terms" xr:uid="{771FF58A-276E-4778-8E2B-279806771230}"/>
    <hyperlink ref="B84:F84" r:id="rId3" display="Scan or Click to Preview" xr:uid="{788AB8DF-9A18-414A-9A3A-0EA6C7122312}"/>
    <hyperlink ref="B88" r:id="rId4" tooltip="Bank Ibans" display="https://phpmysqlappdiag454.blob.core.windows.net/blob/assets/images/harbortech-beauty-gadgets/HarborTech Beauty &amp; Gadgets %CE%9B%CE%9F%CE%93%CE%91%CE%A1%CE%99%CE%91%CE%A3%CE%9C%CE%9F%CE%99 %CE%A4%CE%A1%CE%91%CE%A0%CE%95%CE%96%CE%A9%CE%9D_compressed.pdf" xr:uid="{BA39E5C2-344F-4089-83F7-7F5626D6D947}"/>
    <hyperlink ref="B87:F87" r:id="rId5" display="* HarborTech Ενοικίαση ηχητικού εξοπλισμού" xr:uid="{57A78FF0-7E93-4886-A526-704138955EC0}"/>
    <hyperlink ref="B83:F83" r:id="rId6" display="https://hihello.me/hi/harbortech-beauty-and-gadgets" xr:uid="{09821CF0-8B0C-4BE6-B1EA-B616718F4676}"/>
    <hyperlink ref="F1:F2" r:id="rId7" display="https://www.harbortech.gr/" xr:uid="{AAA2A782-E4C9-43CE-9B51-B7059ADFC1FE}"/>
    <hyperlink ref="F47" r:id="rId8" display="https://www.harbortech.gr/" xr:uid="{52B54929-C9AA-4F60-BB16-5E27E0218359}"/>
  </hyperlinks>
  <pageMargins left="0.13" right="0.12" top="0.12" bottom="0.52" header="0.12" footer="0.3"/>
  <pageSetup paperSize="9" scale="84" fitToHeight="0" orientation="portrait" horizontalDpi="300" verticalDpi="300" r:id="rId9"/>
  <ignoredErrors>
    <ignoredError sqref="B5:F6 B23:F25 B22 B26 D4:F4 B8:F9 D7:F7 B11:F12 D10:F10 B14:F15 D13:F13 B17:F18 D16:F16 D19:F1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E3E125C4-F4FF-4043-A79A-86AB8CBF33D1}">
          <x14:formula1>
            <xm:f>'Συμφωνητικό Ενοικίασης'!$H$14:$H$17</xm:f>
          </x14:formula1>
          <xm:sqref>B42</xm:sqref>
        </x14:dataValidation>
        <x14:dataValidation type="list" allowBlank="1" showInputMessage="1" showErrorMessage="1" xr:uid="{01C6F857-CBEF-483A-B5E8-0E4AD43A8180}">
          <x14:formula1>
            <xm:f>'Συμφωνητικό Ενοικίασης'!$H$16:$H$17</xm:f>
          </x14:formula1>
          <xm:sqref>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01F9-F074-4263-8BAD-EED9F81F30E8}">
  <sheetPr>
    <pageSetUpPr fitToPage="1"/>
  </sheetPr>
  <dimension ref="A1:AK102"/>
  <sheetViews>
    <sheetView showGridLines="0" showZeros="0" zoomScaleNormal="100" zoomScaleSheetLayoutView="100" workbookViewId="0">
      <selection activeCell="B33" sqref="B33:F33"/>
    </sheetView>
  </sheetViews>
  <sheetFormatPr defaultRowHeight="15" x14ac:dyDescent="0.25"/>
  <cols>
    <col min="1" max="1" width="70" style="4" customWidth="1"/>
    <col min="2" max="2" width="22.85546875" style="4" customWidth="1"/>
    <col min="3" max="3" width="15.140625" style="4" customWidth="1"/>
    <col min="4" max="4" width="19.42578125" style="4" customWidth="1"/>
    <col min="5" max="5" width="25.28515625" style="4" customWidth="1"/>
    <col min="6" max="6" width="21.85546875" style="4" customWidth="1"/>
    <col min="7" max="7" width="16.140625" style="4" hidden="1" customWidth="1"/>
    <col min="8" max="8" width="38.140625" style="4" hidden="1" customWidth="1"/>
    <col min="9" max="9" width="32.85546875" style="4" hidden="1" customWidth="1"/>
    <col min="10" max="10" width="28" style="4" hidden="1" customWidth="1"/>
    <col min="11" max="11" width="21" style="4" hidden="1" customWidth="1"/>
    <col min="12" max="12" width="28" style="4" hidden="1" customWidth="1"/>
    <col min="13" max="13" width="14.42578125" style="4" hidden="1" customWidth="1"/>
    <col min="14" max="14" width="9" style="4" hidden="1" customWidth="1"/>
    <col min="15" max="15" width="11.42578125" style="4" hidden="1" customWidth="1"/>
    <col min="16" max="16384" width="9.140625" style="4"/>
  </cols>
  <sheetData>
    <row r="1" spans="1:37" ht="51.75" customHeight="1" x14ac:dyDescent="0.25">
      <c r="A1" s="169"/>
      <c r="B1" s="233" t="e" vm="4">
        <v>#VALUE!</v>
      </c>
      <c r="C1" s="233"/>
      <c r="D1" s="233"/>
      <c r="E1" s="233"/>
      <c r="F1" s="233"/>
      <c r="G1" s="170"/>
      <c r="H1" s="55" t="s">
        <v>116</v>
      </c>
      <c r="I1" s="55" t="s">
        <v>115</v>
      </c>
      <c r="J1" s="54"/>
      <c r="K1" s="54"/>
      <c r="L1" s="54"/>
      <c r="M1" s="177"/>
      <c r="N1" s="2"/>
      <c r="O1" s="176"/>
      <c r="P1" s="170"/>
      <c r="Q1" s="170"/>
      <c r="R1" s="170"/>
      <c r="S1" s="170"/>
      <c r="T1" s="170"/>
      <c r="U1" s="170"/>
      <c r="V1" s="170"/>
      <c r="W1" s="170"/>
      <c r="X1" s="170"/>
      <c r="Y1" s="170"/>
      <c r="Z1" s="170"/>
      <c r="AA1" s="170"/>
      <c r="AB1" s="170"/>
      <c r="AC1" s="170"/>
      <c r="AD1" s="170"/>
      <c r="AE1" s="170"/>
      <c r="AF1" s="170"/>
      <c r="AG1" s="170"/>
      <c r="AH1" s="170"/>
      <c r="AI1" s="170"/>
      <c r="AJ1" s="170"/>
      <c r="AK1" s="170"/>
    </row>
    <row r="2" spans="1:37" ht="24" customHeight="1" x14ac:dyDescent="0.25">
      <c r="A2" s="169"/>
      <c r="B2" s="244" t="s">
        <v>70</v>
      </c>
      <c r="C2" s="244"/>
      <c r="D2" s="244"/>
      <c r="E2" s="244"/>
      <c r="F2" s="244"/>
      <c r="G2" s="170"/>
      <c r="H2" s="56" t="s">
        <v>121</v>
      </c>
      <c r="I2" s="57"/>
      <c r="J2" s="2"/>
      <c r="K2" s="2"/>
      <c r="L2" s="2"/>
      <c r="M2" s="177"/>
      <c r="N2" s="5"/>
      <c r="O2" s="176"/>
      <c r="P2" s="170"/>
      <c r="Q2" s="170"/>
      <c r="R2" s="170"/>
      <c r="S2" s="170"/>
      <c r="T2" s="170"/>
      <c r="U2" s="170"/>
      <c r="V2" s="170"/>
      <c r="W2" s="170"/>
      <c r="X2" s="170"/>
      <c r="Y2" s="170"/>
      <c r="Z2" s="170"/>
      <c r="AA2" s="170"/>
      <c r="AB2" s="170"/>
      <c r="AC2" s="170"/>
      <c r="AD2" s="170"/>
      <c r="AE2" s="170"/>
      <c r="AF2" s="170"/>
      <c r="AG2" s="170"/>
      <c r="AH2" s="170"/>
      <c r="AI2" s="170"/>
      <c r="AJ2" s="170"/>
      <c r="AK2" s="170"/>
    </row>
    <row r="3" spans="1:37" ht="28.5" customHeight="1" x14ac:dyDescent="0.3">
      <c r="A3" s="169"/>
      <c r="B3" s="37" t="s">
        <v>104</v>
      </c>
      <c r="C3" s="53">
        <f ca="1">TODAY()</f>
        <v>45616</v>
      </c>
      <c r="D3" s="227" t="s">
        <v>103</v>
      </c>
      <c r="E3" s="227"/>
      <c r="F3" s="31"/>
      <c r="G3" s="170"/>
      <c r="H3" s="56" t="s">
        <v>120</v>
      </c>
      <c r="I3" s="19"/>
      <c r="J3" s="8"/>
      <c r="K3" s="16"/>
      <c r="L3" s="16"/>
      <c r="M3" s="8"/>
      <c r="N3" s="17"/>
      <c r="O3" s="18"/>
      <c r="P3" s="170"/>
      <c r="Q3" s="170"/>
      <c r="R3" s="170"/>
      <c r="S3" s="170"/>
      <c r="T3" s="170"/>
      <c r="U3" s="170"/>
      <c r="V3" s="170"/>
      <c r="W3" s="170"/>
      <c r="X3" s="170"/>
      <c r="Y3" s="170"/>
      <c r="Z3" s="170"/>
      <c r="AA3" s="170"/>
      <c r="AB3" s="170"/>
      <c r="AC3" s="170"/>
      <c r="AD3" s="170"/>
      <c r="AE3" s="170"/>
      <c r="AF3" s="170"/>
      <c r="AG3" s="170"/>
      <c r="AH3" s="170"/>
      <c r="AI3" s="170"/>
      <c r="AJ3" s="170"/>
      <c r="AK3" s="170"/>
    </row>
    <row r="4" spans="1:37" ht="39.75" customHeight="1" x14ac:dyDescent="0.25">
      <c r="A4" s="169"/>
      <c r="B4" s="247" t="s">
        <v>105</v>
      </c>
      <c r="C4" s="247"/>
      <c r="D4" s="247"/>
      <c r="E4" s="247"/>
      <c r="F4" s="247"/>
      <c r="G4" s="170"/>
      <c r="H4" s="56" t="s">
        <v>114</v>
      </c>
      <c r="I4" s="19" t="s">
        <v>113</v>
      </c>
      <c r="J4" s="8"/>
      <c r="K4" s="16"/>
      <c r="L4" s="16"/>
      <c r="M4" s="8"/>
      <c r="N4" s="17"/>
      <c r="O4" s="18"/>
      <c r="P4" s="170"/>
      <c r="Q4" s="170"/>
      <c r="R4" s="170"/>
      <c r="S4" s="170"/>
      <c r="T4" s="170"/>
      <c r="U4" s="170"/>
      <c r="V4" s="170"/>
      <c r="W4" s="170"/>
      <c r="X4" s="170"/>
      <c r="Y4" s="170"/>
      <c r="Z4" s="170"/>
      <c r="AA4" s="170"/>
      <c r="AB4" s="170"/>
      <c r="AC4" s="170"/>
      <c r="AD4" s="170"/>
      <c r="AE4" s="170"/>
      <c r="AF4" s="170"/>
      <c r="AG4" s="170"/>
      <c r="AH4" s="170"/>
      <c r="AI4" s="170"/>
      <c r="AJ4" s="170"/>
      <c r="AK4" s="170"/>
    </row>
    <row r="5" spans="1:37" x14ac:dyDescent="0.25">
      <c r="A5" s="169"/>
      <c r="B5" s="243" t="str">
        <f>"Β’. Μισθωτής:  "  &amp;  Υπολογισμός!C51</f>
        <v xml:space="preserve">Β’. Μισθωτής:  </v>
      </c>
      <c r="C5" s="243"/>
      <c r="D5" s="240" t="str">
        <f>"Διεύθυνση:  "  &amp;  Υπολογισμός!C52</f>
        <v xml:space="preserve">Διεύθυνση:  </v>
      </c>
      <c r="E5" s="240"/>
      <c r="F5" s="240"/>
      <c r="G5" s="170"/>
      <c r="H5" s="56"/>
      <c r="I5" s="19"/>
      <c r="J5" s="8"/>
      <c r="K5" s="7"/>
      <c r="L5" s="7"/>
      <c r="M5" s="8"/>
      <c r="N5" s="9"/>
      <c r="O5" s="8"/>
      <c r="P5" s="170"/>
      <c r="Q5" s="170"/>
      <c r="R5" s="170"/>
      <c r="S5" s="170"/>
      <c r="T5" s="170"/>
      <c r="U5" s="170"/>
      <c r="V5" s="170"/>
      <c r="W5" s="170"/>
      <c r="X5" s="170"/>
      <c r="Y5" s="170"/>
      <c r="Z5" s="170"/>
      <c r="AA5" s="170"/>
      <c r="AB5" s="170"/>
      <c r="AC5" s="170"/>
      <c r="AD5" s="170"/>
      <c r="AE5" s="170"/>
      <c r="AF5" s="170"/>
      <c r="AG5" s="170"/>
      <c r="AH5" s="170"/>
      <c r="AI5" s="170"/>
      <c r="AJ5" s="170"/>
      <c r="AK5" s="170"/>
    </row>
    <row r="6" spans="1:37" x14ac:dyDescent="0.25">
      <c r="A6" s="169"/>
      <c r="B6" s="163" t="str">
        <f>"ΑΦΜ:  "  &amp;  Υπολογισμός!C53</f>
        <v xml:space="preserve">ΑΦΜ:  </v>
      </c>
      <c r="C6" s="163" t="str">
        <f>"ΑΔΤ:  "  &amp;  Υπολογισμός!C54</f>
        <v xml:space="preserve">ΑΔΤ:  </v>
      </c>
      <c r="D6" s="240" t="str">
        <f>"Εmail: " &amp; Υπολογισμός!C56</f>
        <v xml:space="preserve">Εmail: </v>
      </c>
      <c r="E6" s="240"/>
      <c r="F6" s="162" t="str">
        <f>"Τηλ:  "  &amp;  Υπολογισμός!C55</f>
        <v xml:space="preserve">Τηλ:  </v>
      </c>
      <c r="G6" s="170"/>
      <c r="H6" s="58" t="s">
        <v>117</v>
      </c>
      <c r="I6" s="19"/>
      <c r="J6" s="8"/>
      <c r="K6" s="16"/>
      <c r="L6" s="16"/>
      <c r="M6" s="8"/>
      <c r="N6" s="9"/>
      <c r="O6" s="8"/>
      <c r="P6" s="170"/>
      <c r="Q6" s="170"/>
      <c r="R6" s="170"/>
      <c r="S6" s="170"/>
      <c r="T6" s="170"/>
      <c r="U6" s="170"/>
      <c r="V6" s="170"/>
      <c r="W6" s="170"/>
      <c r="X6" s="170"/>
      <c r="Y6" s="170"/>
      <c r="Z6" s="170"/>
      <c r="AA6" s="170"/>
      <c r="AB6" s="170"/>
      <c r="AC6" s="170"/>
      <c r="AD6" s="170"/>
      <c r="AE6" s="170"/>
      <c r="AF6" s="170"/>
      <c r="AG6" s="170"/>
      <c r="AH6" s="170"/>
      <c r="AI6" s="170"/>
      <c r="AJ6" s="170"/>
      <c r="AK6" s="170"/>
    </row>
    <row r="7" spans="1:37" ht="6.75" customHeight="1" x14ac:dyDescent="0.25">
      <c r="A7" s="169"/>
      <c r="B7" s="38"/>
      <c r="C7" s="38"/>
      <c r="D7" s="38"/>
      <c r="E7" s="38"/>
      <c r="F7" s="38"/>
      <c r="G7" s="170"/>
      <c r="H7" s="58"/>
      <c r="I7" s="19"/>
      <c r="J7" s="8"/>
      <c r="K7" s="16"/>
      <c r="L7" s="16"/>
      <c r="M7" s="8"/>
      <c r="N7" s="9"/>
      <c r="O7" s="8"/>
      <c r="P7" s="170"/>
      <c r="Q7" s="170"/>
      <c r="R7" s="170"/>
      <c r="S7" s="170"/>
      <c r="T7" s="170"/>
      <c r="U7" s="170"/>
      <c r="V7" s="170"/>
      <c r="W7" s="170"/>
      <c r="X7" s="170"/>
      <c r="Y7" s="170"/>
      <c r="Z7" s="170"/>
      <c r="AA7" s="170"/>
      <c r="AB7" s="170"/>
      <c r="AC7" s="170"/>
      <c r="AD7" s="170"/>
      <c r="AE7" s="170"/>
      <c r="AF7" s="170"/>
      <c r="AG7" s="170"/>
      <c r="AH7" s="170"/>
      <c r="AI7" s="170"/>
      <c r="AJ7" s="170"/>
      <c r="AK7" s="170"/>
    </row>
    <row r="8" spans="1:37" ht="18.75" customHeight="1" x14ac:dyDescent="0.3">
      <c r="A8" s="169"/>
      <c r="B8" s="40" t="s">
        <v>71</v>
      </c>
      <c r="C8" s="41"/>
      <c r="E8" s="41"/>
      <c r="F8" s="41"/>
      <c r="G8" s="170"/>
      <c r="H8" s="58" t="s">
        <v>118</v>
      </c>
      <c r="I8" s="19"/>
      <c r="J8" s="8"/>
      <c r="K8" s="16"/>
      <c r="L8" s="16"/>
      <c r="M8" s="8"/>
      <c r="N8" s="9"/>
      <c r="O8" s="8"/>
      <c r="P8" s="170"/>
      <c r="Q8" s="170"/>
      <c r="R8" s="170"/>
      <c r="S8" s="170"/>
      <c r="T8" s="170"/>
      <c r="U8" s="170"/>
      <c r="V8" s="170"/>
      <c r="W8" s="170"/>
      <c r="X8" s="170"/>
      <c r="Y8" s="170"/>
      <c r="Z8" s="170"/>
      <c r="AA8" s="170"/>
      <c r="AB8" s="170"/>
      <c r="AC8" s="170"/>
      <c r="AD8" s="170"/>
      <c r="AE8" s="170"/>
      <c r="AF8" s="170"/>
      <c r="AG8" s="170"/>
      <c r="AH8" s="170"/>
      <c r="AI8" s="170"/>
      <c r="AJ8" s="170"/>
      <c r="AK8" s="170"/>
    </row>
    <row r="9" spans="1:37" ht="19.5" customHeight="1" x14ac:dyDescent="0.25">
      <c r="A9" s="169"/>
      <c r="B9" s="39" t="s">
        <v>72</v>
      </c>
      <c r="C9" s="42"/>
      <c r="D9" s="42"/>
      <c r="E9" s="42"/>
      <c r="F9" s="42"/>
      <c r="G9" s="170"/>
      <c r="H9" s="56" t="s">
        <v>119</v>
      </c>
      <c r="I9" s="19"/>
      <c r="J9" s="8"/>
      <c r="K9" s="7"/>
      <c r="L9" s="7"/>
      <c r="M9" s="8"/>
      <c r="N9" s="9"/>
      <c r="O9" s="8"/>
      <c r="P9" s="170"/>
      <c r="Q9" s="170"/>
      <c r="R9" s="170"/>
      <c r="S9" s="170"/>
      <c r="T9" s="170"/>
      <c r="U9" s="170"/>
      <c r="V9" s="170"/>
      <c r="W9" s="170"/>
      <c r="X9" s="170"/>
      <c r="Y9" s="170"/>
      <c r="Z9" s="170"/>
      <c r="AA9" s="170"/>
      <c r="AB9" s="170"/>
      <c r="AC9" s="170"/>
      <c r="AD9" s="170"/>
      <c r="AE9" s="170"/>
      <c r="AF9" s="170"/>
      <c r="AG9" s="170"/>
      <c r="AH9" s="170"/>
      <c r="AI9" s="170"/>
      <c r="AJ9" s="170"/>
      <c r="AK9" s="170"/>
    </row>
    <row r="10" spans="1:37" ht="35.25" customHeight="1" x14ac:dyDescent="0.25">
      <c r="A10" s="169"/>
      <c r="B10" s="221" t="s">
        <v>73</v>
      </c>
      <c r="C10" s="221"/>
      <c r="D10" s="221"/>
      <c r="E10" s="221"/>
      <c r="F10" s="221"/>
      <c r="G10" s="170"/>
      <c r="H10"/>
      <c r="I10" s="19"/>
      <c r="J10" s="8"/>
      <c r="K10" s="7"/>
      <c r="L10" s="7"/>
      <c r="M10" s="8"/>
      <c r="N10" s="9"/>
      <c r="O10" s="8"/>
      <c r="P10" s="170"/>
      <c r="Q10" s="170"/>
      <c r="R10" s="170"/>
      <c r="S10" s="170"/>
      <c r="T10" s="170"/>
      <c r="U10" s="170"/>
      <c r="V10" s="170"/>
      <c r="W10" s="170"/>
      <c r="X10" s="170"/>
      <c r="Y10" s="170"/>
      <c r="Z10" s="170"/>
      <c r="AA10" s="170"/>
      <c r="AB10" s="170"/>
      <c r="AC10" s="170"/>
      <c r="AD10" s="170"/>
      <c r="AE10" s="170"/>
      <c r="AF10" s="170"/>
      <c r="AG10" s="170"/>
      <c r="AH10" s="170"/>
      <c r="AI10" s="170"/>
      <c r="AJ10" s="170"/>
      <c r="AK10" s="170"/>
    </row>
    <row r="11" spans="1:37" ht="20.25" customHeight="1" x14ac:dyDescent="0.25">
      <c r="A11" s="169"/>
      <c r="B11" s="138" t="str">
        <f>"Α. Ποσότητα:  "    &amp;       Υπολογισμός!D30</f>
        <v>Α. Ποσότητα:  0</v>
      </c>
      <c r="C11" s="239" t="s">
        <v>77</v>
      </c>
      <c r="D11" s="239"/>
      <c r="E11" s="234" t="str">
        <f>"Μοντέλο:  "  &amp;  Υπολογισμός!C30</f>
        <v>Μοντέλο:  0</v>
      </c>
      <c r="F11" s="235"/>
      <c r="G11" s="170"/>
      <c r="I11" s="8"/>
      <c r="J11" s="8"/>
      <c r="K11" s="16"/>
      <c r="L11" s="16"/>
      <c r="M11" s="8"/>
      <c r="N11" s="9"/>
      <c r="O11" s="8"/>
      <c r="P11" s="170"/>
      <c r="Q11" s="170"/>
      <c r="R11" s="170"/>
      <c r="S11" s="170"/>
      <c r="T11" s="170"/>
      <c r="U11" s="170"/>
      <c r="V11" s="170"/>
      <c r="W11" s="170"/>
      <c r="X11" s="170"/>
      <c r="Y11" s="170"/>
      <c r="Z11" s="170"/>
      <c r="AA11" s="170"/>
      <c r="AB11" s="170"/>
      <c r="AC11" s="170"/>
      <c r="AD11" s="170"/>
      <c r="AE11" s="170"/>
      <c r="AF11" s="170"/>
      <c r="AG11" s="170"/>
      <c r="AH11" s="170"/>
      <c r="AI11" s="170"/>
      <c r="AJ11" s="170"/>
      <c r="AK11" s="170"/>
    </row>
    <row r="12" spans="1:37" ht="15.75" thickBot="1" x14ac:dyDescent="0.3">
      <c r="A12" s="169"/>
      <c r="B12" s="137" t="str">
        <f>"Σειριακός Αριθμός (S/N) :  "</f>
        <v xml:space="preserve">Σειριακός Αριθμός (S/N) :  </v>
      </c>
      <c r="C12" s="222" cm="1">
        <f t="array" ref="C12">IFERROR(_xlfn.IFS(E11=H2,I2,E11=H3,I3,E11=H4,I4,E11=H6,I6,E11=H8,I8,E11=H9,I9),0)</f>
        <v>0</v>
      </c>
      <c r="D12" s="223"/>
      <c r="E12" s="245"/>
      <c r="F12" s="246"/>
      <c r="G12" s="170"/>
      <c r="I12" s="8"/>
      <c r="J12" s="8"/>
      <c r="K12" s="16"/>
      <c r="L12" s="16"/>
      <c r="M12" s="8"/>
      <c r="N12" s="9"/>
      <c r="O12" s="8"/>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1:37" ht="22.5" customHeight="1" thickTop="1" x14ac:dyDescent="0.25">
      <c r="A13" s="169"/>
      <c r="B13" s="139" t="str">
        <f>"Β. Ποσότητα:  "    &amp;       Υπολογισμός!D31</f>
        <v>Β. Ποσότητα:  0</v>
      </c>
      <c r="C13" s="236" t="s">
        <v>188</v>
      </c>
      <c r="D13" s="236"/>
      <c r="E13" s="237" t="str">
        <f>"Μοντέλο: "  &amp; Υπολογισμός!C31</f>
        <v>Μοντέλο: 0</v>
      </c>
      <c r="F13" s="238"/>
      <c r="G13" s="170"/>
      <c r="I13" s="8"/>
      <c r="J13" s="8"/>
      <c r="K13" s="16"/>
      <c r="L13" s="16"/>
      <c r="M13" s="8"/>
      <c r="N13" s="9"/>
      <c r="O13" s="8"/>
      <c r="P13" s="170"/>
      <c r="Q13" s="170"/>
      <c r="R13" s="170"/>
      <c r="S13" s="170"/>
      <c r="T13" s="170"/>
      <c r="U13" s="170"/>
      <c r="V13" s="170"/>
      <c r="W13" s="170"/>
      <c r="X13" s="170"/>
      <c r="Y13" s="170"/>
      <c r="Z13" s="170"/>
      <c r="AA13" s="170"/>
      <c r="AB13" s="170"/>
      <c r="AC13" s="170"/>
      <c r="AD13" s="170"/>
      <c r="AE13" s="170"/>
      <c r="AF13" s="170"/>
      <c r="AG13" s="170"/>
      <c r="AH13" s="170"/>
      <c r="AI13" s="170"/>
      <c r="AJ13" s="170"/>
      <c r="AK13" s="170"/>
    </row>
    <row r="14" spans="1:37" ht="15.75" thickBot="1" x14ac:dyDescent="0.3">
      <c r="A14" s="169"/>
      <c r="B14" s="137" t="str">
        <f>"Σειριακός Αριθμός (S/N) :  "</f>
        <v xml:space="preserve">Σειριακός Αριθμός (S/N) :  </v>
      </c>
      <c r="C14" s="224" cm="1">
        <f t="array" ref="C14">IFERROR(_xlfn.IFS(E13=H2,I2,E13=H3,I3,E13=H4,I4,E13=H6,I6,E13=H8,I8,E13=H9,I9),0)</f>
        <v>0</v>
      </c>
      <c r="D14" s="225"/>
      <c r="E14" s="245"/>
      <c r="F14" s="246"/>
      <c r="G14" s="170"/>
      <c r="H14" s="4" t="s">
        <v>130</v>
      </c>
      <c r="I14" s="8"/>
      <c r="J14" s="8"/>
      <c r="K14" s="16"/>
      <c r="L14" s="16"/>
      <c r="M14" s="8"/>
      <c r="N14" s="9"/>
      <c r="O14" s="8"/>
      <c r="P14" s="170"/>
      <c r="Q14" s="170"/>
      <c r="R14" s="170"/>
      <c r="S14" s="170"/>
      <c r="T14" s="170"/>
      <c r="U14" s="170"/>
      <c r="V14" s="170"/>
      <c r="W14" s="170"/>
      <c r="X14" s="170"/>
      <c r="Y14" s="170"/>
      <c r="Z14" s="170"/>
      <c r="AA14" s="170"/>
      <c r="AB14" s="170"/>
      <c r="AC14" s="170"/>
      <c r="AD14" s="170"/>
      <c r="AE14" s="170"/>
      <c r="AF14" s="170"/>
      <c r="AG14" s="170"/>
      <c r="AH14" s="170"/>
      <c r="AI14" s="170"/>
      <c r="AJ14" s="170"/>
      <c r="AK14" s="170"/>
    </row>
    <row r="15" spans="1:37" ht="24.75" customHeight="1" thickTop="1" x14ac:dyDescent="0.25">
      <c r="A15" s="169"/>
      <c r="B15" s="139" t="str">
        <f>"Γ. Ποσότητα:  "    &amp;       Υπολογισμός!D32</f>
        <v>Γ. Ποσότητα:  0</v>
      </c>
      <c r="C15" s="236" t="s">
        <v>78</v>
      </c>
      <c r="D15" s="236"/>
      <c r="E15" s="241" t="str">
        <f>"Μοντέλο: "  &amp; Υπολογισμός!C32</f>
        <v>Μοντέλο: 0</v>
      </c>
      <c r="F15" s="241"/>
      <c r="G15" s="170"/>
      <c r="H15" s="4" t="s">
        <v>128</v>
      </c>
      <c r="M15" s="10"/>
      <c r="N15" s="10"/>
      <c r="O15" s="10"/>
      <c r="P15" s="170"/>
      <c r="Q15" s="170"/>
      <c r="R15" s="170"/>
      <c r="S15" s="170"/>
      <c r="T15" s="170"/>
      <c r="U15" s="170"/>
      <c r="V15" s="170"/>
      <c r="W15" s="170"/>
      <c r="X15" s="170"/>
      <c r="Y15" s="170"/>
      <c r="Z15" s="170"/>
      <c r="AA15" s="170"/>
      <c r="AB15" s="170"/>
      <c r="AC15" s="170"/>
      <c r="AD15" s="170"/>
      <c r="AE15" s="170"/>
      <c r="AF15" s="170"/>
      <c r="AG15" s="170"/>
      <c r="AH15" s="170"/>
      <c r="AI15" s="170"/>
      <c r="AJ15" s="170"/>
      <c r="AK15" s="170"/>
    </row>
    <row r="16" spans="1:37" ht="15.75" thickBot="1" x14ac:dyDescent="0.3">
      <c r="A16" s="169"/>
      <c r="B16" s="137" t="str">
        <f>"Σειριακός Αριθμός (S/N) :  "</f>
        <v xml:space="preserve">Σειριακός Αριθμός (S/N) :  </v>
      </c>
      <c r="C16" s="224" cm="1">
        <f t="array" ref="C16">IFERROR(_xlfn.IFS(E15=H2,I2,E15=H3,I3,E15=H4,I4,E15=H6,I6,E15=H8,I8,E15=H9,I9),0)</f>
        <v>0</v>
      </c>
      <c r="D16" s="224"/>
      <c r="E16" s="153"/>
      <c r="F16" s="152"/>
      <c r="G16" s="170"/>
      <c r="H16" s="4" t="s">
        <v>186</v>
      </c>
      <c r="M16" s="10"/>
      <c r="N16" s="10"/>
      <c r="O16" s="10"/>
      <c r="P16" s="170"/>
      <c r="Q16" s="170"/>
      <c r="R16" s="170"/>
      <c r="S16" s="170"/>
      <c r="T16" s="170"/>
      <c r="U16" s="170"/>
      <c r="V16" s="170"/>
      <c r="W16" s="170"/>
      <c r="X16" s="170"/>
      <c r="Y16" s="170"/>
      <c r="Z16" s="170"/>
      <c r="AA16" s="170"/>
      <c r="AB16" s="170"/>
      <c r="AC16" s="170"/>
      <c r="AD16" s="170"/>
      <c r="AE16" s="170"/>
      <c r="AF16" s="170"/>
      <c r="AG16" s="170"/>
      <c r="AH16" s="170"/>
      <c r="AI16" s="170"/>
      <c r="AJ16" s="170"/>
      <c r="AK16" s="170"/>
    </row>
    <row r="17" spans="1:37" ht="27.75" customHeight="1" thickTop="1" x14ac:dyDescent="0.25">
      <c r="A17" s="169"/>
      <c r="B17" s="248" t="s">
        <v>74</v>
      </c>
      <c r="C17" s="248"/>
      <c r="D17" s="248"/>
      <c r="E17" s="242"/>
      <c r="F17" s="242"/>
      <c r="G17" s="170"/>
      <c r="H17" s="4" t="s">
        <v>187</v>
      </c>
      <c r="M17" s="10"/>
      <c r="N17" s="10"/>
      <c r="O17" s="10"/>
      <c r="P17" s="170"/>
      <c r="Q17" s="170"/>
      <c r="R17" s="170"/>
      <c r="S17" s="170"/>
      <c r="T17" s="170"/>
      <c r="U17" s="170"/>
      <c r="V17" s="170"/>
      <c r="W17" s="170"/>
      <c r="X17" s="170"/>
      <c r="Y17" s="170"/>
      <c r="Z17" s="170"/>
      <c r="AA17" s="170"/>
      <c r="AB17" s="170"/>
      <c r="AC17" s="170"/>
      <c r="AD17" s="170"/>
      <c r="AE17" s="170"/>
      <c r="AF17" s="170"/>
      <c r="AG17" s="170"/>
      <c r="AH17" s="170"/>
      <c r="AI17" s="170"/>
      <c r="AJ17" s="170"/>
      <c r="AK17" s="170"/>
    </row>
    <row r="18" spans="1:37" ht="15.75" x14ac:dyDescent="0.25">
      <c r="A18" s="169"/>
      <c r="B18" s="227" t="s">
        <v>123</v>
      </c>
      <c r="C18" s="242"/>
      <c r="D18" s="135">
        <f>Υπολογισμός!C22</f>
        <v>0</v>
      </c>
      <c r="E18" s="36" t="s">
        <v>126</v>
      </c>
      <c r="F18" s="136">
        <f>Υπολογισμός!C26</f>
        <v>0</v>
      </c>
      <c r="G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row>
    <row r="19" spans="1:37" ht="18.75" x14ac:dyDescent="0.3">
      <c r="A19" s="169"/>
      <c r="B19" s="43" t="s">
        <v>124</v>
      </c>
      <c r="C19" s="41"/>
      <c r="D19" s="135">
        <f>Υπολογισμός!C22</f>
        <v>0</v>
      </c>
      <c r="E19" s="36" t="s">
        <v>126</v>
      </c>
      <c r="F19" s="136">
        <f>Υπολογισμός!C26</f>
        <v>0</v>
      </c>
      <c r="G19" s="170"/>
      <c r="I19" s="19"/>
      <c r="J19" s="19"/>
      <c r="P19" s="170"/>
      <c r="Q19" s="170"/>
      <c r="R19" s="170"/>
      <c r="S19" s="170"/>
      <c r="T19" s="170"/>
      <c r="U19" s="170"/>
      <c r="V19" s="170"/>
      <c r="W19" s="170"/>
      <c r="X19" s="170"/>
      <c r="Y19" s="170"/>
      <c r="Z19" s="170"/>
      <c r="AA19" s="170"/>
      <c r="AB19" s="170"/>
      <c r="AC19" s="170"/>
      <c r="AD19" s="170"/>
      <c r="AE19" s="170"/>
      <c r="AF19" s="170"/>
      <c r="AG19" s="170"/>
      <c r="AH19" s="170"/>
      <c r="AI19" s="170"/>
      <c r="AJ19" s="170"/>
      <c r="AK19" s="170"/>
    </row>
    <row r="20" spans="1:37" ht="18.75" x14ac:dyDescent="0.3">
      <c r="A20" s="169"/>
      <c r="B20" s="43" t="s">
        <v>125</v>
      </c>
      <c r="C20" s="44"/>
      <c r="D20" s="135">
        <f>Υπολογισμός!C22</f>
        <v>0</v>
      </c>
      <c r="E20" s="36" t="s">
        <v>126</v>
      </c>
      <c r="F20" s="136">
        <f>Υπολογισμός!C26</f>
        <v>0</v>
      </c>
      <c r="G20" s="170"/>
      <c r="I20" s="19"/>
      <c r="J20" s="19"/>
      <c r="P20" s="170"/>
      <c r="Q20" s="170"/>
      <c r="R20" s="170"/>
      <c r="S20" s="170"/>
      <c r="T20" s="170"/>
      <c r="U20" s="170"/>
      <c r="V20" s="170"/>
      <c r="W20" s="170"/>
      <c r="X20" s="170"/>
      <c r="Y20" s="170"/>
      <c r="Z20" s="170"/>
      <c r="AA20" s="170"/>
      <c r="AB20" s="170"/>
      <c r="AC20" s="170"/>
      <c r="AD20" s="170"/>
      <c r="AE20" s="170"/>
      <c r="AF20" s="170"/>
      <c r="AG20" s="170"/>
      <c r="AH20" s="170"/>
      <c r="AI20" s="170"/>
      <c r="AJ20" s="170"/>
      <c r="AK20" s="170"/>
    </row>
    <row r="21" spans="1:37" ht="7.5" customHeight="1" x14ac:dyDescent="0.3">
      <c r="A21" s="169"/>
      <c r="B21" s="45"/>
      <c r="C21" s="31"/>
      <c r="D21" s="31"/>
      <c r="E21" s="31"/>
      <c r="F21" s="31"/>
      <c r="G21" s="170"/>
      <c r="I21" s="19"/>
      <c r="J21" s="19"/>
      <c r="P21" s="170"/>
      <c r="Q21" s="170"/>
      <c r="R21" s="170"/>
      <c r="S21" s="170"/>
      <c r="T21" s="170"/>
      <c r="U21" s="170"/>
      <c r="V21" s="170"/>
      <c r="W21" s="170"/>
      <c r="X21" s="170"/>
      <c r="Y21" s="170"/>
      <c r="Z21" s="170"/>
      <c r="AA21" s="170"/>
      <c r="AB21" s="170"/>
      <c r="AC21" s="170"/>
      <c r="AD21" s="170"/>
      <c r="AE21" s="170"/>
      <c r="AF21" s="170"/>
      <c r="AG21" s="170"/>
      <c r="AH21" s="170"/>
      <c r="AI21" s="170"/>
      <c r="AJ21" s="170"/>
      <c r="AK21" s="170"/>
    </row>
    <row r="22" spans="1:37" ht="12.75" customHeight="1" x14ac:dyDescent="0.3">
      <c r="A22" s="169"/>
      <c r="B22" s="39" t="s">
        <v>75</v>
      </c>
      <c r="C22" s="41"/>
      <c r="D22" s="41"/>
      <c r="E22" s="41"/>
      <c r="F22" s="41"/>
      <c r="G22" s="170"/>
      <c r="I22" s="8"/>
      <c r="J22" s="8"/>
      <c r="P22" s="170"/>
      <c r="Q22" s="170"/>
      <c r="R22" s="170"/>
      <c r="S22" s="170"/>
      <c r="T22" s="170"/>
      <c r="U22" s="170"/>
      <c r="V22" s="170"/>
      <c r="W22" s="170"/>
      <c r="X22" s="170"/>
      <c r="Y22" s="170"/>
      <c r="Z22" s="170"/>
      <c r="AA22" s="170"/>
      <c r="AB22" s="170"/>
      <c r="AC22" s="170"/>
      <c r="AD22" s="170"/>
      <c r="AE22" s="170"/>
      <c r="AF22" s="170"/>
      <c r="AG22" s="170"/>
      <c r="AH22" s="170"/>
      <c r="AI22" s="170"/>
      <c r="AJ22" s="170"/>
      <c r="AK22" s="170"/>
    </row>
    <row r="23" spans="1:37" x14ac:dyDescent="0.25">
      <c r="A23" s="169"/>
      <c r="B23" s="221" t="s">
        <v>92</v>
      </c>
      <c r="C23" s="221"/>
      <c r="D23" s="221"/>
      <c r="E23" s="221"/>
      <c r="F23" s="128">
        <f>Υπολογισμός!F38</f>
        <v>0</v>
      </c>
      <c r="G23" s="170"/>
      <c r="I23" s="19"/>
      <c r="J23" s="19"/>
      <c r="P23" s="170"/>
      <c r="Q23" s="170"/>
      <c r="R23" s="170"/>
      <c r="S23" s="170"/>
      <c r="T23" s="170"/>
      <c r="U23" s="170"/>
      <c r="V23" s="170"/>
      <c r="W23" s="170"/>
      <c r="X23" s="170"/>
      <c r="Y23" s="170"/>
      <c r="Z23" s="170"/>
      <c r="AA23" s="170"/>
      <c r="AB23" s="170"/>
      <c r="AC23" s="170"/>
      <c r="AD23" s="170"/>
      <c r="AE23" s="170"/>
      <c r="AF23" s="170"/>
      <c r="AG23" s="170"/>
      <c r="AH23" s="170"/>
      <c r="AI23" s="170"/>
      <c r="AJ23" s="170"/>
      <c r="AK23" s="170"/>
    </row>
    <row r="24" spans="1:37" ht="15" customHeight="1" x14ac:dyDescent="0.25">
      <c r="A24" s="169"/>
      <c r="B24" s="221" t="s">
        <v>127</v>
      </c>
      <c r="C24" s="221"/>
      <c r="D24" s="134">
        <f>Υπολογισμός!B42</f>
        <v>0</v>
      </c>
      <c r="E24" s="221" t="s">
        <v>122</v>
      </c>
      <c r="F24" s="221"/>
      <c r="G24" s="170"/>
      <c r="I24" s="19"/>
      <c r="J24" s="19"/>
      <c r="P24" s="170"/>
      <c r="Q24" s="170"/>
      <c r="R24" s="170"/>
      <c r="S24" s="170"/>
      <c r="T24" s="170"/>
      <c r="U24" s="170"/>
      <c r="V24" s="170"/>
      <c r="W24" s="170"/>
      <c r="X24" s="170"/>
      <c r="Y24" s="170"/>
      <c r="Z24" s="170"/>
      <c r="AA24" s="170"/>
      <c r="AB24" s="170"/>
      <c r="AC24" s="170"/>
      <c r="AD24" s="170"/>
      <c r="AE24" s="170"/>
      <c r="AF24" s="170"/>
      <c r="AG24" s="170"/>
      <c r="AH24" s="170"/>
      <c r="AI24" s="170"/>
      <c r="AJ24" s="170"/>
      <c r="AK24" s="170"/>
    </row>
    <row r="25" spans="1:37" ht="15" customHeight="1" x14ac:dyDescent="0.25">
      <c r="A25" s="169"/>
      <c r="B25" s="221" t="s">
        <v>210</v>
      </c>
      <c r="C25" s="221"/>
      <c r="D25" s="221"/>
      <c r="E25" s="128">
        <f>Υπολογισμός!F39</f>
        <v>0</v>
      </c>
      <c r="F25" s="51" t="s">
        <v>95</v>
      </c>
      <c r="G25" s="170"/>
      <c r="I25" s="19"/>
      <c r="J25" s="19"/>
      <c r="P25" s="170"/>
      <c r="Q25" s="170"/>
      <c r="R25" s="170"/>
      <c r="S25" s="170"/>
      <c r="T25" s="170"/>
      <c r="U25" s="170"/>
      <c r="V25" s="170"/>
      <c r="W25" s="170"/>
      <c r="X25" s="170"/>
      <c r="Y25" s="170"/>
      <c r="Z25" s="170"/>
      <c r="AA25" s="170"/>
      <c r="AB25" s="170"/>
      <c r="AC25" s="170"/>
      <c r="AD25" s="170"/>
      <c r="AE25" s="170"/>
      <c r="AF25" s="170"/>
      <c r="AG25" s="170"/>
      <c r="AH25" s="170"/>
      <c r="AI25" s="170"/>
      <c r="AJ25" s="170"/>
      <c r="AK25" s="170"/>
    </row>
    <row r="26" spans="1:37" ht="15" customHeight="1" x14ac:dyDescent="0.25">
      <c r="A26" s="169"/>
      <c r="B26" s="221" t="s">
        <v>127</v>
      </c>
      <c r="C26" s="221"/>
      <c r="D26" s="134">
        <f>Υπολογισμός!B45</f>
        <v>0</v>
      </c>
      <c r="E26" s="59"/>
      <c r="F26" s="59"/>
      <c r="G26" s="170"/>
      <c r="I26" s="19"/>
      <c r="J26" s="19"/>
      <c r="P26" s="170"/>
      <c r="Q26" s="170"/>
      <c r="R26" s="170"/>
      <c r="S26" s="170"/>
      <c r="T26" s="170"/>
      <c r="U26" s="170"/>
      <c r="V26" s="170"/>
      <c r="W26" s="170"/>
      <c r="X26" s="170"/>
      <c r="Y26" s="170"/>
      <c r="Z26" s="170"/>
      <c r="AA26" s="170"/>
      <c r="AB26" s="170"/>
      <c r="AC26" s="170"/>
      <c r="AD26" s="170"/>
      <c r="AE26" s="170"/>
      <c r="AF26" s="170"/>
      <c r="AG26" s="170"/>
      <c r="AH26" s="170"/>
      <c r="AI26" s="170"/>
      <c r="AJ26" s="170"/>
      <c r="AK26" s="170"/>
    </row>
    <row r="27" spans="1:37" ht="26.25" customHeight="1" x14ac:dyDescent="0.25">
      <c r="A27" s="169"/>
      <c r="B27" s="46" t="s">
        <v>79</v>
      </c>
      <c r="C27" s="47"/>
      <c r="D27" s="47"/>
      <c r="E27" s="47"/>
      <c r="F27" s="47"/>
      <c r="G27" s="170"/>
      <c r="I27" s="19"/>
      <c r="J27" s="19"/>
      <c r="P27" s="170"/>
      <c r="Q27" s="170"/>
      <c r="R27" s="170"/>
      <c r="S27" s="170"/>
      <c r="T27" s="170"/>
      <c r="U27" s="170"/>
      <c r="V27" s="170"/>
      <c r="W27" s="170"/>
      <c r="X27" s="170"/>
      <c r="Y27" s="170"/>
      <c r="Z27" s="170"/>
      <c r="AA27" s="170"/>
      <c r="AB27" s="170"/>
      <c r="AC27" s="170"/>
      <c r="AD27" s="170"/>
      <c r="AE27" s="170"/>
      <c r="AF27" s="170"/>
      <c r="AG27" s="170"/>
      <c r="AH27" s="170"/>
      <c r="AI27" s="170"/>
      <c r="AJ27" s="170"/>
      <c r="AK27" s="170"/>
    </row>
    <row r="28" spans="1:37" ht="28.5" customHeight="1" x14ac:dyDescent="0.25">
      <c r="A28" s="169"/>
      <c r="B28" s="221" t="s">
        <v>80</v>
      </c>
      <c r="C28" s="221"/>
      <c r="D28" s="221"/>
      <c r="E28" s="221"/>
      <c r="F28" s="221"/>
      <c r="G28" s="170"/>
      <c r="I28" s="19"/>
      <c r="J28" s="19"/>
      <c r="P28" s="170"/>
      <c r="Q28" s="170"/>
      <c r="R28" s="170"/>
      <c r="S28" s="170"/>
      <c r="T28" s="170"/>
      <c r="U28" s="170"/>
      <c r="V28" s="170"/>
      <c r="W28" s="170"/>
      <c r="X28" s="170"/>
      <c r="Y28" s="170"/>
      <c r="Z28" s="170"/>
      <c r="AA28" s="170"/>
      <c r="AB28" s="170"/>
      <c r="AC28" s="170"/>
      <c r="AD28" s="170"/>
      <c r="AE28" s="170"/>
      <c r="AF28" s="170"/>
      <c r="AG28" s="170"/>
      <c r="AH28" s="170"/>
      <c r="AI28" s="170"/>
      <c r="AJ28" s="170"/>
      <c r="AK28" s="170"/>
    </row>
    <row r="29" spans="1:37" ht="20.25" customHeight="1" x14ac:dyDescent="0.25">
      <c r="A29" s="169"/>
      <c r="B29" s="48" t="s">
        <v>85</v>
      </c>
      <c r="C29" s="35"/>
      <c r="D29" s="35"/>
      <c r="E29" s="35"/>
      <c r="F29" s="35"/>
      <c r="G29" s="170"/>
      <c r="I29" s="19"/>
      <c r="J29" s="19"/>
      <c r="P29" s="170"/>
      <c r="Q29" s="170"/>
      <c r="R29" s="170"/>
      <c r="S29" s="170"/>
      <c r="T29" s="170"/>
      <c r="U29" s="170"/>
      <c r="V29" s="170"/>
      <c r="W29" s="170"/>
      <c r="X29" s="170"/>
      <c r="Y29" s="170"/>
      <c r="Z29" s="170"/>
      <c r="AA29" s="170"/>
      <c r="AB29" s="170"/>
      <c r="AC29" s="170"/>
      <c r="AD29" s="170"/>
      <c r="AE29" s="170"/>
      <c r="AF29" s="170"/>
      <c r="AG29" s="170"/>
      <c r="AH29" s="170"/>
      <c r="AI29" s="170"/>
      <c r="AJ29" s="170"/>
      <c r="AK29" s="170"/>
    </row>
    <row r="30" spans="1:37" ht="55.5" customHeight="1" x14ac:dyDescent="0.25">
      <c r="A30" s="169"/>
      <c r="B30" s="250" t="s">
        <v>94</v>
      </c>
      <c r="C30" s="251"/>
      <c r="D30" s="251"/>
      <c r="E30" s="251"/>
      <c r="F30" s="252"/>
      <c r="G30" s="170"/>
      <c r="I30" s="19"/>
      <c r="J30" s="19"/>
      <c r="P30" s="170"/>
      <c r="Q30" s="170"/>
      <c r="R30" s="170"/>
      <c r="S30" s="170"/>
      <c r="T30" s="170"/>
      <c r="U30" s="170"/>
      <c r="V30" s="170"/>
      <c r="W30" s="170"/>
      <c r="X30" s="170"/>
      <c r="Y30" s="170"/>
      <c r="Z30" s="170"/>
      <c r="AA30" s="170"/>
      <c r="AB30" s="170"/>
      <c r="AC30" s="170"/>
      <c r="AD30" s="170"/>
      <c r="AE30" s="170"/>
      <c r="AF30" s="170"/>
      <c r="AG30" s="170"/>
      <c r="AH30" s="170"/>
      <c r="AI30" s="170"/>
      <c r="AJ30" s="170"/>
      <c r="AK30" s="170"/>
    </row>
    <row r="31" spans="1:37" ht="39" customHeight="1" x14ac:dyDescent="0.25">
      <c r="A31" s="169"/>
      <c r="B31" s="249" t="s">
        <v>181</v>
      </c>
      <c r="C31" s="249"/>
      <c r="D31" s="249" t="s">
        <v>179</v>
      </c>
      <c r="E31" s="249"/>
      <c r="F31" s="249"/>
      <c r="G31" s="170"/>
      <c r="I31" s="8"/>
      <c r="J31" s="8"/>
      <c r="P31" s="170"/>
      <c r="Q31" s="170"/>
      <c r="R31" s="170"/>
      <c r="S31" s="170"/>
      <c r="T31" s="170"/>
      <c r="U31" s="170"/>
      <c r="V31" s="170"/>
      <c r="W31" s="170"/>
      <c r="X31" s="170"/>
      <c r="Y31" s="170"/>
      <c r="Z31" s="170"/>
      <c r="AA31" s="170"/>
      <c r="AB31" s="170"/>
      <c r="AC31" s="170"/>
      <c r="AD31" s="170"/>
      <c r="AE31" s="170"/>
      <c r="AF31" s="170"/>
      <c r="AG31" s="170"/>
      <c r="AH31" s="170"/>
      <c r="AI31" s="170"/>
      <c r="AJ31" s="170"/>
      <c r="AK31" s="170"/>
    </row>
    <row r="32" spans="1:37" ht="99.75" customHeight="1" x14ac:dyDescent="0.3">
      <c r="A32" s="169"/>
      <c r="B32" s="174" t="s">
        <v>76</v>
      </c>
      <c r="C32" s="174"/>
      <c r="D32" s="174" t="s">
        <v>180</v>
      </c>
      <c r="E32" s="174"/>
      <c r="F32" s="174"/>
      <c r="G32" s="170"/>
      <c r="I32" s="19"/>
      <c r="J32" s="19"/>
      <c r="P32" s="170"/>
      <c r="Q32" s="170"/>
      <c r="R32" s="170"/>
      <c r="S32" s="170"/>
      <c r="T32" s="170"/>
      <c r="U32" s="170"/>
      <c r="V32" s="170"/>
      <c r="W32" s="170"/>
      <c r="X32" s="170"/>
      <c r="Y32" s="170"/>
      <c r="Z32" s="170"/>
      <c r="AA32" s="170"/>
      <c r="AB32" s="170"/>
      <c r="AC32" s="170"/>
      <c r="AD32" s="170"/>
      <c r="AE32" s="170"/>
      <c r="AF32" s="170"/>
      <c r="AG32" s="170"/>
      <c r="AH32" s="170"/>
      <c r="AI32" s="170"/>
      <c r="AJ32" s="170"/>
      <c r="AK32" s="170"/>
    </row>
    <row r="33" spans="1:37" ht="49.5" customHeight="1" x14ac:dyDescent="0.25">
      <c r="A33" s="169"/>
      <c r="B33" s="198" t="e" vm="2">
        <v>#VALUE!</v>
      </c>
      <c r="C33" s="198"/>
      <c r="D33" s="198"/>
      <c r="E33" s="198"/>
      <c r="F33" s="198"/>
      <c r="G33" s="170"/>
      <c r="H33" s="2"/>
      <c r="J33" s="20"/>
      <c r="P33" s="170"/>
      <c r="Q33" s="170"/>
      <c r="R33" s="170"/>
      <c r="S33" s="170"/>
      <c r="T33" s="170"/>
      <c r="U33" s="170"/>
      <c r="V33" s="170"/>
      <c r="W33" s="170"/>
      <c r="X33" s="170"/>
      <c r="Y33" s="170"/>
      <c r="Z33" s="170"/>
      <c r="AA33" s="170"/>
      <c r="AB33" s="170"/>
      <c r="AC33" s="170"/>
      <c r="AD33" s="170"/>
      <c r="AE33" s="170"/>
      <c r="AF33" s="170"/>
      <c r="AG33" s="170"/>
      <c r="AH33" s="170"/>
      <c r="AI33" s="170"/>
      <c r="AJ33" s="170"/>
      <c r="AK33" s="170"/>
    </row>
    <row r="34" spans="1:37" ht="28.5" customHeight="1" x14ac:dyDescent="0.25">
      <c r="A34" s="169"/>
      <c r="B34" s="46" t="s">
        <v>81</v>
      </c>
      <c r="C34" s="34"/>
      <c r="D34" s="34"/>
      <c r="E34" s="34"/>
      <c r="F34" s="34"/>
      <c r="G34" s="170"/>
      <c r="H34" s="2"/>
      <c r="I34" s="6"/>
      <c r="J34" s="20"/>
      <c r="P34" s="170"/>
      <c r="Q34" s="170"/>
      <c r="R34" s="170"/>
      <c r="S34" s="170"/>
      <c r="T34" s="170"/>
      <c r="U34" s="170"/>
      <c r="V34" s="170"/>
      <c r="W34" s="170"/>
      <c r="X34" s="170"/>
      <c r="Y34" s="170"/>
      <c r="Z34" s="170"/>
      <c r="AA34" s="170"/>
      <c r="AB34" s="170"/>
      <c r="AC34" s="170"/>
      <c r="AD34" s="170"/>
      <c r="AE34" s="170"/>
      <c r="AF34" s="170"/>
      <c r="AG34" s="170"/>
      <c r="AH34" s="170"/>
      <c r="AI34" s="170"/>
      <c r="AJ34" s="170"/>
      <c r="AK34" s="170"/>
    </row>
    <row r="35" spans="1:37" ht="33.75" customHeight="1" x14ac:dyDescent="0.25">
      <c r="A35" s="169"/>
      <c r="B35" s="221" t="s">
        <v>99</v>
      </c>
      <c r="C35" s="221"/>
      <c r="D35" s="221"/>
      <c r="E35" s="221"/>
      <c r="F35" s="221"/>
      <c r="G35" s="170"/>
      <c r="H35" s="2"/>
      <c r="I35" s="6"/>
      <c r="J35" s="20"/>
      <c r="N35" s="15"/>
      <c r="P35" s="170"/>
      <c r="Q35" s="170"/>
      <c r="R35" s="170"/>
      <c r="S35" s="170"/>
      <c r="T35" s="170"/>
      <c r="U35" s="170"/>
      <c r="V35" s="170"/>
      <c r="W35" s="170"/>
      <c r="X35" s="170"/>
      <c r="Y35" s="170"/>
      <c r="Z35" s="170"/>
      <c r="AA35" s="170"/>
      <c r="AB35" s="170"/>
      <c r="AC35" s="170"/>
      <c r="AD35" s="170"/>
      <c r="AE35" s="170"/>
      <c r="AF35" s="170"/>
      <c r="AG35" s="170"/>
      <c r="AH35" s="170"/>
      <c r="AI35" s="170"/>
      <c r="AJ35" s="170"/>
      <c r="AK35" s="170"/>
    </row>
    <row r="36" spans="1:37" ht="28.5" customHeight="1" x14ac:dyDescent="0.25">
      <c r="A36" s="169"/>
      <c r="B36" s="221" t="s">
        <v>101</v>
      </c>
      <c r="C36" s="221"/>
      <c r="D36" s="221"/>
      <c r="E36" s="221"/>
      <c r="F36" s="221"/>
      <c r="G36" s="170"/>
      <c r="H36" s="2"/>
      <c r="I36" s="6"/>
      <c r="J36" s="20"/>
      <c r="P36" s="170"/>
      <c r="Q36" s="170"/>
      <c r="R36" s="170"/>
      <c r="S36" s="170"/>
      <c r="T36" s="170"/>
      <c r="U36" s="170"/>
      <c r="V36" s="170"/>
      <c r="W36" s="170"/>
      <c r="X36" s="170"/>
      <c r="Y36" s="170"/>
      <c r="Z36" s="170"/>
      <c r="AA36" s="170"/>
      <c r="AB36" s="170"/>
      <c r="AC36" s="170"/>
      <c r="AD36" s="170"/>
      <c r="AE36" s="170"/>
      <c r="AF36" s="170"/>
      <c r="AG36" s="170"/>
      <c r="AH36" s="170"/>
      <c r="AI36" s="170"/>
      <c r="AJ36" s="170"/>
      <c r="AK36" s="170"/>
    </row>
    <row r="37" spans="1:37" s="25" customFormat="1" ht="35.25" customHeight="1" x14ac:dyDescent="0.25">
      <c r="A37" s="169"/>
      <c r="B37" s="221" t="s">
        <v>100</v>
      </c>
      <c r="C37" s="221"/>
      <c r="D37" s="221"/>
      <c r="E37" s="221"/>
      <c r="F37" s="221"/>
      <c r="G37" s="170"/>
      <c r="H37" s="3"/>
      <c r="I37" s="26"/>
      <c r="J37" s="27"/>
      <c r="N37" s="28"/>
      <c r="P37" s="170"/>
      <c r="Q37" s="170"/>
      <c r="R37" s="170"/>
      <c r="S37" s="170"/>
      <c r="T37" s="170"/>
      <c r="U37" s="170"/>
      <c r="V37" s="170"/>
      <c r="W37" s="170"/>
      <c r="X37" s="170"/>
      <c r="Y37" s="170"/>
      <c r="Z37" s="170"/>
      <c r="AA37" s="170"/>
      <c r="AB37" s="170"/>
      <c r="AC37" s="170"/>
      <c r="AD37" s="170"/>
      <c r="AE37" s="170"/>
      <c r="AF37" s="170"/>
      <c r="AG37" s="170"/>
      <c r="AH37" s="170"/>
      <c r="AI37" s="170"/>
      <c r="AJ37" s="170"/>
      <c r="AK37" s="170"/>
    </row>
    <row r="38" spans="1:37" s="25" customFormat="1" ht="20.25" customHeight="1" x14ac:dyDescent="0.25">
      <c r="A38" s="169"/>
      <c r="B38" s="46" t="s">
        <v>82</v>
      </c>
      <c r="C38" s="49"/>
      <c r="D38" s="49"/>
      <c r="E38" s="49"/>
      <c r="F38" s="49"/>
      <c r="G38" s="170"/>
      <c r="H38" s="3"/>
      <c r="I38" s="26"/>
      <c r="J38" s="27"/>
      <c r="P38" s="170"/>
      <c r="Q38" s="170"/>
      <c r="R38" s="170"/>
      <c r="S38" s="170"/>
      <c r="T38" s="170"/>
      <c r="U38" s="170"/>
      <c r="V38" s="170"/>
      <c r="W38" s="170"/>
      <c r="X38" s="170"/>
      <c r="Y38" s="170"/>
      <c r="Z38" s="170"/>
      <c r="AA38" s="170"/>
      <c r="AB38" s="170"/>
      <c r="AC38" s="170"/>
      <c r="AD38" s="170"/>
      <c r="AE38" s="170"/>
      <c r="AF38" s="170"/>
      <c r="AG38" s="170"/>
      <c r="AH38" s="170"/>
      <c r="AI38" s="170"/>
      <c r="AJ38" s="170"/>
      <c r="AK38" s="170"/>
    </row>
    <row r="39" spans="1:37" s="25" customFormat="1" ht="15.75" x14ac:dyDescent="0.25">
      <c r="A39" s="169"/>
      <c r="B39" s="221" t="s">
        <v>97</v>
      </c>
      <c r="C39" s="221"/>
      <c r="D39" s="221"/>
      <c r="E39" s="221"/>
      <c r="F39" s="221"/>
      <c r="G39" s="170"/>
      <c r="H39" s="3"/>
      <c r="I39" s="26"/>
      <c r="J39" s="27"/>
      <c r="P39" s="170"/>
      <c r="Q39" s="170"/>
      <c r="R39" s="170"/>
      <c r="S39" s="170"/>
      <c r="T39" s="170"/>
      <c r="U39" s="170"/>
      <c r="V39" s="170"/>
      <c r="W39" s="170"/>
      <c r="X39" s="170"/>
      <c r="Y39" s="170"/>
      <c r="Z39" s="170"/>
      <c r="AA39" s="170"/>
      <c r="AB39" s="170"/>
      <c r="AC39" s="170"/>
      <c r="AD39" s="170"/>
      <c r="AE39" s="170"/>
      <c r="AF39" s="170"/>
      <c r="AG39" s="170"/>
      <c r="AH39" s="170"/>
      <c r="AI39" s="170"/>
      <c r="AJ39" s="170"/>
      <c r="AK39" s="170"/>
    </row>
    <row r="40" spans="1:37" s="25" customFormat="1" ht="32.25" customHeight="1" x14ac:dyDescent="0.25">
      <c r="A40" s="169"/>
      <c r="B40" s="221" t="s">
        <v>98</v>
      </c>
      <c r="C40" s="221"/>
      <c r="D40" s="221"/>
      <c r="E40" s="221"/>
      <c r="F40" s="221"/>
      <c r="G40" s="170"/>
      <c r="H40" s="3"/>
      <c r="J40" s="27"/>
      <c r="P40" s="170"/>
      <c r="Q40" s="170"/>
      <c r="R40" s="170"/>
      <c r="S40" s="170"/>
      <c r="T40" s="170"/>
      <c r="U40" s="170"/>
      <c r="V40" s="170"/>
      <c r="W40" s="170"/>
      <c r="X40" s="170"/>
      <c r="Y40" s="170"/>
      <c r="Z40" s="170"/>
      <c r="AA40" s="170"/>
      <c r="AB40" s="170"/>
      <c r="AC40" s="170"/>
      <c r="AD40" s="170"/>
      <c r="AE40" s="170"/>
      <c r="AF40" s="170"/>
      <c r="AG40" s="170"/>
      <c r="AH40" s="170"/>
      <c r="AI40" s="170"/>
      <c r="AJ40" s="170"/>
      <c r="AK40" s="170"/>
    </row>
    <row r="41" spans="1:37" s="25" customFormat="1" ht="19.5" customHeight="1" x14ac:dyDescent="0.25">
      <c r="A41" s="169"/>
      <c r="B41" s="46" t="s">
        <v>83</v>
      </c>
      <c r="C41" s="49"/>
      <c r="D41" s="49"/>
      <c r="E41" s="49"/>
      <c r="F41" s="49"/>
      <c r="G41" s="170"/>
      <c r="H41" s="3"/>
      <c r="J41" s="27"/>
      <c r="P41" s="170"/>
      <c r="Q41" s="170"/>
      <c r="R41" s="170"/>
      <c r="S41" s="170"/>
      <c r="T41" s="170"/>
      <c r="U41" s="170"/>
      <c r="V41" s="170"/>
      <c r="W41" s="170"/>
      <c r="X41" s="170"/>
      <c r="Y41" s="170"/>
      <c r="Z41" s="170"/>
      <c r="AA41" s="170"/>
      <c r="AB41" s="170"/>
      <c r="AC41" s="170"/>
      <c r="AD41" s="170"/>
      <c r="AE41" s="170"/>
      <c r="AF41" s="170"/>
      <c r="AG41" s="170"/>
      <c r="AH41" s="170"/>
      <c r="AI41" s="170"/>
      <c r="AJ41" s="170"/>
      <c r="AK41" s="170"/>
    </row>
    <row r="42" spans="1:37" s="25" customFormat="1" ht="30.75" customHeight="1" x14ac:dyDescent="0.25">
      <c r="A42" s="169"/>
      <c r="B42" s="221" t="s">
        <v>102</v>
      </c>
      <c r="C42" s="221"/>
      <c r="D42" s="221"/>
      <c r="E42" s="221"/>
      <c r="F42" s="221"/>
      <c r="G42" s="170"/>
      <c r="H42" s="3"/>
      <c r="J42" s="27"/>
      <c r="P42" s="170"/>
      <c r="Q42" s="170"/>
      <c r="R42" s="170"/>
      <c r="S42" s="170"/>
      <c r="T42" s="170"/>
      <c r="U42" s="170"/>
      <c r="V42" s="170"/>
      <c r="W42" s="170"/>
      <c r="X42" s="170"/>
      <c r="Y42" s="170"/>
      <c r="Z42" s="170"/>
      <c r="AA42" s="170"/>
      <c r="AB42" s="170"/>
      <c r="AC42" s="170"/>
      <c r="AD42" s="170"/>
      <c r="AE42" s="170"/>
      <c r="AF42" s="170"/>
      <c r="AG42" s="170"/>
      <c r="AH42" s="170"/>
      <c r="AI42" s="170"/>
      <c r="AJ42" s="170"/>
      <c r="AK42" s="170"/>
    </row>
    <row r="43" spans="1:37" s="25" customFormat="1" ht="30" customHeight="1" x14ac:dyDescent="0.25">
      <c r="A43" s="169"/>
      <c r="B43" s="221" t="s">
        <v>84</v>
      </c>
      <c r="C43" s="221"/>
      <c r="D43" s="221"/>
      <c r="E43" s="221"/>
      <c r="F43" s="221"/>
      <c r="G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row>
    <row r="44" spans="1:37" ht="21.75" customHeight="1" x14ac:dyDescent="0.25">
      <c r="A44" s="169"/>
      <c r="B44" s="46" t="s">
        <v>86</v>
      </c>
      <c r="C44" s="50"/>
      <c r="D44" s="50"/>
      <c r="E44" s="50"/>
      <c r="F44" s="50"/>
      <c r="G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row>
    <row r="45" spans="1:37" x14ac:dyDescent="0.25">
      <c r="A45" s="169"/>
      <c r="B45" s="232" t="s">
        <v>107</v>
      </c>
      <c r="C45" s="232"/>
      <c r="D45" s="129">
        <f>Υπολογισμός!F38</f>
        <v>0</v>
      </c>
      <c r="E45" s="227" t="s">
        <v>96</v>
      </c>
      <c r="F45" s="227"/>
      <c r="G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row>
    <row r="46" spans="1:37" x14ac:dyDescent="0.25">
      <c r="A46" s="169"/>
      <c r="B46" s="129">
        <f>Υπολογισμός!F39</f>
        <v>0</v>
      </c>
      <c r="C46" s="227" t="s">
        <v>89</v>
      </c>
      <c r="D46" s="227"/>
      <c r="E46" s="227"/>
      <c r="F46" s="227"/>
      <c r="G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row>
    <row r="47" spans="1:37" x14ac:dyDescent="0.25">
      <c r="A47" s="169"/>
      <c r="B47" s="227" t="s">
        <v>90</v>
      </c>
      <c r="C47" s="227"/>
      <c r="D47" s="227"/>
      <c r="E47" s="227"/>
      <c r="F47" s="227"/>
      <c r="G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row>
    <row r="48" spans="1:37" ht="46.5" customHeight="1" x14ac:dyDescent="0.25">
      <c r="A48" s="169"/>
      <c r="B48" s="229" t="s">
        <v>108</v>
      </c>
      <c r="C48" s="229"/>
      <c r="D48" s="229"/>
      <c r="E48" s="229"/>
      <c r="F48" s="229"/>
      <c r="G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row>
    <row r="49" spans="1:37" ht="30.75" customHeight="1" x14ac:dyDescent="0.25">
      <c r="A49" s="169"/>
      <c r="B49" s="229" t="s">
        <v>109</v>
      </c>
      <c r="C49" s="229"/>
      <c r="D49" s="229"/>
      <c r="E49" s="229"/>
      <c r="F49" s="229"/>
      <c r="G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row>
    <row r="50" spans="1:37" ht="6" customHeight="1" x14ac:dyDescent="0.25">
      <c r="A50" s="169"/>
      <c r="B50" s="45"/>
      <c r="C50" s="49"/>
      <c r="D50" s="49"/>
      <c r="E50" s="49"/>
      <c r="F50" s="49"/>
      <c r="G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row>
    <row r="51" spans="1:37" ht="21.75" customHeight="1" x14ac:dyDescent="0.25">
      <c r="A51" s="169"/>
      <c r="B51" s="46" t="s">
        <v>87</v>
      </c>
      <c r="C51"/>
      <c r="D51"/>
      <c r="E51"/>
      <c r="F51"/>
      <c r="G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row>
    <row r="52" spans="1:37" x14ac:dyDescent="0.25">
      <c r="A52" s="169"/>
      <c r="B52" s="221" t="s">
        <v>110</v>
      </c>
      <c r="C52" s="221"/>
      <c r="D52" s="221"/>
      <c r="E52" s="221"/>
      <c r="F52" s="221"/>
      <c r="G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row>
    <row r="53" spans="1:37" ht="33.75" customHeight="1" x14ac:dyDescent="0.25">
      <c r="A53" s="169"/>
      <c r="B53" s="221" t="s">
        <v>111</v>
      </c>
      <c r="C53" s="221"/>
      <c r="D53" s="221"/>
      <c r="E53" s="221"/>
      <c r="F53" s="221"/>
      <c r="G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row>
    <row r="54" spans="1:37" ht="46.5" customHeight="1" x14ac:dyDescent="0.25">
      <c r="A54" s="169"/>
      <c r="B54" s="221" t="s">
        <v>112</v>
      </c>
      <c r="C54" s="221"/>
      <c r="D54" s="221"/>
      <c r="E54" s="221"/>
      <c r="F54" s="221"/>
      <c r="G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row>
    <row r="55" spans="1:37" ht="33" customHeight="1" x14ac:dyDescent="0.25">
      <c r="A55" s="169"/>
      <c r="B55" s="221" t="s">
        <v>106</v>
      </c>
      <c r="C55" s="221"/>
      <c r="D55" s="221"/>
      <c r="E55" s="221"/>
      <c r="F55" s="221"/>
      <c r="G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row>
    <row r="56" spans="1:37" ht="22.5" customHeight="1" x14ac:dyDescent="0.25">
      <c r="A56" s="169"/>
      <c r="B56" s="249" t="s">
        <v>185</v>
      </c>
      <c r="C56" s="249"/>
      <c r="D56" s="249"/>
      <c r="E56" s="230" t="s">
        <v>182</v>
      </c>
      <c r="F56" s="230"/>
      <c r="G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row>
    <row r="57" spans="1:37" ht="96" customHeight="1" x14ac:dyDescent="0.3">
      <c r="A57" s="169"/>
      <c r="B57" s="226" t="s">
        <v>184</v>
      </c>
      <c r="C57" s="226"/>
      <c r="D57" s="226"/>
      <c r="E57" s="174" t="s">
        <v>183</v>
      </c>
      <c r="F57" s="174"/>
      <c r="G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row>
    <row r="58" spans="1:37" ht="36" customHeight="1" x14ac:dyDescent="0.25">
      <c r="A58" s="169"/>
      <c r="B58" s="231" t="s">
        <v>88</v>
      </c>
      <c r="C58" s="231"/>
      <c r="D58" s="231"/>
      <c r="E58" s="231"/>
      <c r="F58" s="231"/>
      <c r="G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row>
    <row r="59" spans="1:37" ht="20.25" customHeight="1" x14ac:dyDescent="0.25">
      <c r="A59" s="169"/>
      <c r="B59" s="228" t="s">
        <v>91</v>
      </c>
      <c r="C59" s="228"/>
      <c r="D59" s="228"/>
      <c r="E59" s="228"/>
      <c r="F59" s="228"/>
      <c r="G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row>
    <row r="60" spans="1:37" ht="27.75" customHeight="1" x14ac:dyDescent="0.25">
      <c r="A60" s="169"/>
      <c r="G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row>
    <row r="61" spans="1:37" ht="15.75" customHeight="1" x14ac:dyDescent="0.25">
      <c r="A61" s="169"/>
      <c r="B61" s="32"/>
      <c r="C61" s="32"/>
      <c r="D61" s="32"/>
      <c r="E61" s="32"/>
      <c r="F61" s="32"/>
      <c r="G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row>
    <row r="62" spans="1:37" ht="15.75" customHeight="1" x14ac:dyDescent="0.25">
      <c r="A62" s="169"/>
      <c r="B62" s="32"/>
      <c r="C62" s="32"/>
      <c r="D62" s="32"/>
      <c r="E62" s="32"/>
      <c r="F62" s="32"/>
      <c r="G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row>
    <row r="63" spans="1:37" ht="15.75" customHeight="1" x14ac:dyDescent="0.25">
      <c r="A63" s="169"/>
      <c r="B63" s="32"/>
      <c r="C63" s="32"/>
      <c r="D63" s="32"/>
      <c r="E63" s="32"/>
      <c r="F63" s="32"/>
      <c r="G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row>
    <row r="64" spans="1:37" ht="15.75" customHeight="1" x14ac:dyDescent="0.25">
      <c r="A64" s="169"/>
      <c r="B64" s="33"/>
      <c r="C64" s="33"/>
      <c r="D64" s="33"/>
      <c r="E64" s="33"/>
      <c r="F64" s="33"/>
      <c r="G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row>
    <row r="65" spans="1:37" x14ac:dyDescent="0.25">
      <c r="A65" s="169"/>
      <c r="B65"/>
      <c r="C65"/>
      <c r="D65"/>
      <c r="E65"/>
      <c r="F65"/>
      <c r="G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row>
    <row r="66" spans="1:37" x14ac:dyDescent="0.25">
      <c r="A66" s="169"/>
      <c r="B66"/>
      <c r="C66"/>
      <c r="D66"/>
      <c r="E66"/>
      <c r="F66"/>
      <c r="G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row>
    <row r="67" spans="1:37" x14ac:dyDescent="0.25">
      <c r="A67" s="169"/>
      <c r="B67"/>
      <c r="C67"/>
      <c r="D67"/>
      <c r="E67"/>
      <c r="F67"/>
      <c r="G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row>
    <row r="68" spans="1:37" x14ac:dyDescent="0.25">
      <c r="A68" s="169"/>
      <c r="B68"/>
      <c r="C68"/>
      <c r="D68"/>
      <c r="E68"/>
      <c r="F68"/>
      <c r="G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row>
    <row r="69" spans="1:37" x14ac:dyDescent="0.25">
      <c r="A69" s="169"/>
      <c r="B69"/>
      <c r="C69"/>
      <c r="D69"/>
      <c r="E69"/>
      <c r="F69"/>
      <c r="G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row>
    <row r="70" spans="1:37" x14ac:dyDescent="0.25">
      <c r="A70" s="169"/>
      <c r="B70"/>
      <c r="C70"/>
      <c r="D70"/>
      <c r="E70"/>
      <c r="F70"/>
      <c r="G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row>
    <row r="71" spans="1:37" x14ac:dyDescent="0.25">
      <c r="A71" s="169"/>
      <c r="B71"/>
      <c r="C71"/>
      <c r="D71"/>
      <c r="E71"/>
      <c r="F71"/>
      <c r="G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row>
    <row r="72" spans="1:37" x14ac:dyDescent="0.25">
      <c r="A72" s="169"/>
      <c r="B72"/>
      <c r="C72"/>
      <c r="D72"/>
      <c r="E72"/>
      <c r="F72"/>
      <c r="G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row>
    <row r="73" spans="1:37" x14ac:dyDescent="0.25">
      <c r="A73" s="169"/>
      <c r="B73"/>
      <c r="C73"/>
      <c r="D73"/>
      <c r="E73"/>
      <c r="F73"/>
      <c r="G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row>
    <row r="74" spans="1:37" x14ac:dyDescent="0.25">
      <c r="A74" s="169"/>
      <c r="B74"/>
      <c r="C74"/>
      <c r="D74"/>
      <c r="E74"/>
      <c r="F74"/>
      <c r="G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row>
    <row r="75" spans="1:37" x14ac:dyDescent="0.25">
      <c r="A75" s="169"/>
      <c r="B75"/>
      <c r="C75"/>
      <c r="D75"/>
      <c r="E75"/>
      <c r="F75"/>
      <c r="G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row>
    <row r="76" spans="1:37" x14ac:dyDescent="0.25">
      <c r="A76" s="169"/>
      <c r="B76"/>
      <c r="C76"/>
      <c r="D76"/>
      <c r="E76"/>
      <c r="F76"/>
      <c r="G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row>
    <row r="77" spans="1:37" x14ac:dyDescent="0.25">
      <c r="A77" s="169"/>
      <c r="B77"/>
      <c r="C77"/>
      <c r="D77"/>
      <c r="E77"/>
      <c r="F77"/>
      <c r="G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row>
    <row r="78" spans="1:37" x14ac:dyDescent="0.25">
      <c r="A78" s="169"/>
      <c r="B78"/>
      <c r="C78"/>
      <c r="D78"/>
      <c r="E78"/>
      <c r="F78"/>
      <c r="G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row>
    <row r="79" spans="1:37" x14ac:dyDescent="0.25">
      <c r="A79" s="169"/>
      <c r="B79"/>
      <c r="C79"/>
      <c r="D79"/>
      <c r="E79"/>
      <c r="F79"/>
      <c r="G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row>
    <row r="80" spans="1:37" x14ac:dyDescent="0.25">
      <c r="A80" s="169"/>
      <c r="B80"/>
      <c r="C80"/>
      <c r="D80"/>
      <c r="E80"/>
      <c r="F80"/>
      <c r="G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row>
    <row r="81" spans="1:37" x14ac:dyDescent="0.25">
      <c r="A81" s="169"/>
      <c r="B81"/>
      <c r="C81"/>
      <c r="D81"/>
      <c r="E81"/>
      <c r="F81"/>
      <c r="G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row>
    <row r="82" spans="1:37" x14ac:dyDescent="0.25">
      <c r="A82" s="169"/>
      <c r="B82"/>
      <c r="C82"/>
      <c r="D82"/>
      <c r="E82"/>
      <c r="F82"/>
      <c r="G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row>
    <row r="83" spans="1:37" x14ac:dyDescent="0.25">
      <c r="A83" s="169"/>
      <c r="B83"/>
      <c r="C83"/>
      <c r="D83"/>
      <c r="E83"/>
      <c r="F83"/>
      <c r="G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row>
    <row r="84" spans="1:37" x14ac:dyDescent="0.25">
      <c r="A84" s="169"/>
      <c r="B84"/>
      <c r="C84"/>
      <c r="D84"/>
      <c r="E84"/>
      <c r="F84"/>
      <c r="G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row>
    <row r="85" spans="1:37" x14ac:dyDescent="0.25">
      <c r="A85" s="169"/>
      <c r="B85"/>
      <c r="C85"/>
      <c r="D85"/>
      <c r="E85"/>
      <c r="F85"/>
      <c r="G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row>
    <row r="86" spans="1:37" x14ac:dyDescent="0.25">
      <c r="A86" s="169"/>
      <c r="B86"/>
      <c r="C86"/>
      <c r="D86"/>
      <c r="E86"/>
      <c r="F86"/>
      <c r="G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row>
    <row r="87" spans="1:37" x14ac:dyDescent="0.25">
      <c r="A87" s="169"/>
      <c r="B87"/>
      <c r="C87"/>
      <c r="D87"/>
      <c r="E87"/>
      <c r="F87"/>
      <c r="G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row>
    <row r="88" spans="1:37" x14ac:dyDescent="0.25">
      <c r="A88" s="169"/>
      <c r="B88"/>
      <c r="C88"/>
      <c r="D88"/>
      <c r="E88"/>
      <c r="F88"/>
      <c r="G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row>
    <row r="89" spans="1:37" x14ac:dyDescent="0.25">
      <c r="A89" s="169"/>
      <c r="B89"/>
      <c r="C89"/>
      <c r="D89"/>
      <c r="E89"/>
      <c r="F89"/>
      <c r="G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row>
    <row r="90" spans="1:37" x14ac:dyDescent="0.25">
      <c r="A90" s="169"/>
      <c r="B90"/>
      <c r="C90"/>
      <c r="D90"/>
      <c r="E90"/>
      <c r="F90"/>
      <c r="G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row>
    <row r="91" spans="1:37" x14ac:dyDescent="0.25">
      <c r="A91" s="169"/>
      <c r="B91"/>
      <c r="C91"/>
      <c r="D91"/>
      <c r="E91"/>
      <c r="F91"/>
      <c r="G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row>
    <row r="92" spans="1:37" x14ac:dyDescent="0.25">
      <c r="A92" s="169"/>
      <c r="B92"/>
      <c r="C92"/>
      <c r="D92"/>
      <c r="E92"/>
      <c r="F92"/>
      <c r="G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row>
    <row r="93" spans="1:37" x14ac:dyDescent="0.25">
      <c r="A93" s="169"/>
      <c r="B93"/>
      <c r="C93"/>
      <c r="D93"/>
      <c r="E93"/>
      <c r="F93"/>
      <c r="G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row>
    <row r="94" spans="1:37" x14ac:dyDescent="0.25">
      <c r="A94" s="169"/>
      <c r="B94"/>
      <c r="C94"/>
      <c r="D94"/>
      <c r="E94"/>
      <c r="F94"/>
      <c r="G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row>
    <row r="95" spans="1:37" x14ac:dyDescent="0.25">
      <c r="A95" s="169"/>
      <c r="B95"/>
      <c r="C95"/>
      <c r="D95"/>
      <c r="E95"/>
      <c r="F95"/>
      <c r="G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row>
    <row r="96" spans="1:37" x14ac:dyDescent="0.25">
      <c r="A96" s="169"/>
      <c r="B96"/>
      <c r="C96"/>
      <c r="D96"/>
      <c r="E96"/>
      <c r="F96"/>
      <c r="G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row>
    <row r="97" spans="1:37" x14ac:dyDescent="0.25">
      <c r="A97" s="169"/>
      <c r="B97"/>
      <c r="C97"/>
      <c r="D97"/>
      <c r="E97"/>
      <c r="F97"/>
      <c r="G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row>
    <row r="98" spans="1:37" x14ac:dyDescent="0.25">
      <c r="A98" s="169"/>
      <c r="B98"/>
      <c r="C98"/>
      <c r="D98"/>
      <c r="E98"/>
      <c r="F98"/>
      <c r="G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row>
    <row r="99" spans="1:37" x14ac:dyDescent="0.25">
      <c r="A99" s="169"/>
      <c r="B99"/>
      <c r="C99"/>
      <c r="D99"/>
      <c r="E99"/>
      <c r="F99"/>
      <c r="G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row>
    <row r="100" spans="1:37" x14ac:dyDescent="0.25">
      <c r="A100" s="169"/>
      <c r="B100"/>
      <c r="C100"/>
      <c r="D100"/>
      <c r="E100"/>
      <c r="F100"/>
      <c r="G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row>
    <row r="101" spans="1:37" x14ac:dyDescent="0.25">
      <c r="A101" s="169"/>
      <c r="B101"/>
      <c r="C101"/>
      <c r="D101"/>
      <c r="E101"/>
      <c r="F101"/>
      <c r="G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row>
    <row r="102" spans="1:37" x14ac:dyDescent="0.25">
      <c r="A102" s="169"/>
      <c r="B102"/>
      <c r="C102"/>
      <c r="D102"/>
      <c r="E102"/>
      <c r="F102"/>
      <c r="G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row>
  </sheetData>
  <sheetProtection algorithmName="SHA-512" hashValue="EJbYaArcctI39gLZTjBPryl34a0yw7h+xWRPP/1VG9vOMR3+PW0d8ijvmEyEgPlkKKpiAZIsqtq1yH2Ue55M4w==" saltValue="NR4y9cVN7bzKWaipUjMdnw==" spinCount="100000" sheet="1" objects="1" scenarios="1"/>
  <mergeCells count="61">
    <mergeCell ref="O1:O2"/>
    <mergeCell ref="P1:AK102"/>
    <mergeCell ref="B4:F4"/>
    <mergeCell ref="A1:A102"/>
    <mergeCell ref="G1:G102"/>
    <mergeCell ref="M1:M2"/>
    <mergeCell ref="B10:F10"/>
    <mergeCell ref="B17:F17"/>
    <mergeCell ref="B31:C31"/>
    <mergeCell ref="D31:F31"/>
    <mergeCell ref="B32:C32"/>
    <mergeCell ref="D32:F32"/>
    <mergeCell ref="B28:F28"/>
    <mergeCell ref="B30:F30"/>
    <mergeCell ref="C15:D15"/>
    <mergeCell ref="B56:D56"/>
    <mergeCell ref="E15:F15"/>
    <mergeCell ref="B18:C18"/>
    <mergeCell ref="B5:C5"/>
    <mergeCell ref="D5:F5"/>
    <mergeCell ref="B2:F2"/>
    <mergeCell ref="E12:F12"/>
    <mergeCell ref="E14:F14"/>
    <mergeCell ref="B1:F1"/>
    <mergeCell ref="D3:E3"/>
    <mergeCell ref="E11:F11"/>
    <mergeCell ref="C13:D13"/>
    <mergeCell ref="E13:F13"/>
    <mergeCell ref="C11:D11"/>
    <mergeCell ref="D6:E6"/>
    <mergeCell ref="B59:F59"/>
    <mergeCell ref="B23:E23"/>
    <mergeCell ref="B25:D25"/>
    <mergeCell ref="B47:F47"/>
    <mergeCell ref="B53:F53"/>
    <mergeCell ref="B54:F54"/>
    <mergeCell ref="B55:F55"/>
    <mergeCell ref="B48:F48"/>
    <mergeCell ref="B49:F49"/>
    <mergeCell ref="B52:F52"/>
    <mergeCell ref="B42:F42"/>
    <mergeCell ref="B43:F43"/>
    <mergeCell ref="E56:F56"/>
    <mergeCell ref="E24:F24"/>
    <mergeCell ref="B58:F58"/>
    <mergeCell ref="B45:C45"/>
    <mergeCell ref="B36:F36"/>
    <mergeCell ref="B35:F35"/>
    <mergeCell ref="B33:F33"/>
    <mergeCell ref="E57:F57"/>
    <mergeCell ref="B57:D57"/>
    <mergeCell ref="E45:F45"/>
    <mergeCell ref="C46:F46"/>
    <mergeCell ref="B37:F37"/>
    <mergeCell ref="B39:F39"/>
    <mergeCell ref="B40:F40"/>
    <mergeCell ref="B26:C26"/>
    <mergeCell ref="C12:D12"/>
    <mergeCell ref="C14:D14"/>
    <mergeCell ref="C16:D16"/>
    <mergeCell ref="B24:C24"/>
  </mergeCells>
  <dataValidations count="2">
    <dataValidation type="list" allowBlank="1" showInputMessage="1" showErrorMessage="1" sqref="D24" xr:uid="{9157C4C9-4586-42D2-BD72-7896901FE58D}">
      <formula1>$H$14:$H$17</formula1>
    </dataValidation>
    <dataValidation type="list" allowBlank="1" showInputMessage="1" showErrorMessage="1" sqref="D26" xr:uid="{355CF6A3-C562-473E-ABAC-011794AEF412}">
      <formula1>$H$16:$H$17</formula1>
    </dataValidation>
  </dataValidations>
  <hyperlinks>
    <hyperlink ref="B59:F59" r:id="rId1" display="Με επιφύλαξη παντός νόμιμου δικαιώματος © 2024 HarborTech Beauty &amp; Gadgets. Συμμόρφωση GDPR    " xr:uid="{24231529-5EF2-40DA-94AD-1D48B53196EF}"/>
    <hyperlink ref="B1:F1" r:id="rId2" display="https://www.harbortech.gr/" xr:uid="{F9F80E45-28C5-4DCE-A9F4-D1A6F3F65884}"/>
    <hyperlink ref="B33:F33" r:id="rId3" display="https://www.harbortech.gr/" xr:uid="{622FB2FC-D322-4FB5-966A-D450BEED9BBF}"/>
  </hyperlinks>
  <pageMargins left="0.13" right="0.12" top="0.12" bottom="0.5" header="0.12" footer="0.3"/>
  <pageSetup paperSize="9" scale="97" fitToHeight="0" orientation="portrait" horizontalDpi="300" verticalDpi="300" r:id="rId4"/>
  <ignoredErrors>
    <ignoredError sqref="B13 B15" formula="1"/>
    <ignoredError sqref="F18:F20" unlockedFormula="1"/>
  </ignoredError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0C9F8-30AB-42A9-AC71-BB85889B53F7}">
  <sheetPr>
    <pageSetUpPr fitToPage="1"/>
  </sheetPr>
  <dimension ref="A1:AL98"/>
  <sheetViews>
    <sheetView showGridLines="0" showZeros="0" zoomScaleNormal="100" workbookViewId="0">
      <selection activeCell="B1" sqref="B1:C2"/>
    </sheetView>
  </sheetViews>
  <sheetFormatPr defaultColWidth="9.140625" defaultRowHeight="13.5" x14ac:dyDescent="0.25"/>
  <cols>
    <col min="1" max="1" width="72.140625" style="63" customWidth="1"/>
    <col min="2" max="2" width="17.140625" style="62" customWidth="1"/>
    <col min="3" max="3" width="14.85546875" style="62" customWidth="1"/>
    <col min="4" max="4" width="35" style="62" customWidth="1"/>
    <col min="5" max="5" width="22" style="62" customWidth="1"/>
    <col min="6" max="6" width="18.140625" style="62" customWidth="1"/>
    <col min="7" max="7" width="20.140625" style="62" customWidth="1"/>
    <col min="8" max="8" width="2.7109375" style="62" hidden="1" customWidth="1"/>
    <col min="9" max="9" width="14.42578125" style="62" hidden="1" customWidth="1"/>
    <col min="10" max="15" width="9.140625" style="62" hidden="1" customWidth="1"/>
    <col min="16" max="16" width="10.140625" style="62" hidden="1" customWidth="1"/>
    <col min="17" max="20" width="9.140625" style="62" hidden="1" customWidth="1"/>
    <col min="21" max="21" width="9.140625" style="62" customWidth="1"/>
    <col min="22" max="16384" width="9.140625" style="62"/>
  </cols>
  <sheetData>
    <row r="1" spans="1:38" ht="13.5" customHeight="1" x14ac:dyDescent="0.25">
      <c r="A1" s="287"/>
      <c r="B1" s="257" t="e" vm="5">
        <v>#VALUE!</v>
      </c>
      <c r="C1" s="257"/>
      <c r="D1" s="69"/>
      <c r="E1" s="69"/>
      <c r="F1" s="69"/>
      <c r="G1" s="69"/>
      <c r="U1" s="289"/>
      <c r="V1" s="289"/>
      <c r="W1" s="289"/>
      <c r="X1" s="289"/>
      <c r="Y1" s="289"/>
      <c r="Z1" s="289"/>
      <c r="AA1" s="289"/>
      <c r="AB1" s="289"/>
      <c r="AC1" s="289"/>
      <c r="AD1" s="289"/>
      <c r="AE1" s="289"/>
      <c r="AF1" s="289"/>
      <c r="AG1" s="289"/>
      <c r="AH1" s="289"/>
      <c r="AI1" s="289"/>
    </row>
    <row r="2" spans="1:38" s="83" customFormat="1" ht="59.25" customHeight="1" x14ac:dyDescent="0.35">
      <c r="A2" s="287"/>
      <c r="B2" s="258"/>
      <c r="C2" s="258"/>
      <c r="D2" s="254" t="s">
        <v>177</v>
      </c>
      <c r="E2" s="254"/>
      <c r="F2" s="254"/>
      <c r="G2" s="254"/>
      <c r="U2" s="289"/>
      <c r="V2" s="289"/>
      <c r="W2" s="289"/>
      <c r="X2" s="289"/>
      <c r="Y2" s="289"/>
      <c r="Z2" s="289"/>
      <c r="AA2" s="289"/>
      <c r="AB2" s="289"/>
      <c r="AC2" s="289"/>
      <c r="AD2" s="289"/>
      <c r="AE2" s="289"/>
      <c r="AF2" s="289"/>
      <c r="AG2" s="289"/>
      <c r="AH2" s="289"/>
      <c r="AI2" s="289"/>
    </row>
    <row r="3" spans="1:38" ht="22.5" customHeight="1" x14ac:dyDescent="0.25">
      <c r="A3" s="287"/>
      <c r="B3" s="255" t="s">
        <v>176</v>
      </c>
      <c r="C3" s="255"/>
      <c r="D3" s="255"/>
      <c r="F3" s="148"/>
      <c r="G3" s="148"/>
      <c r="U3" s="289"/>
      <c r="V3" s="289"/>
      <c r="W3" s="289"/>
      <c r="X3" s="289"/>
      <c r="Y3" s="289"/>
      <c r="Z3" s="289"/>
      <c r="AA3" s="289"/>
      <c r="AB3" s="289"/>
      <c r="AC3" s="289"/>
      <c r="AD3" s="289"/>
      <c r="AE3" s="289"/>
      <c r="AF3" s="289"/>
      <c r="AG3" s="289"/>
      <c r="AH3" s="289"/>
      <c r="AI3" s="289"/>
    </row>
    <row r="4" spans="1:38" s="78" customFormat="1" ht="26.25" customHeight="1" x14ac:dyDescent="0.25">
      <c r="A4" s="287"/>
      <c r="B4" s="256" t="s">
        <v>175</v>
      </c>
      <c r="C4" s="256"/>
      <c r="D4" s="256"/>
      <c r="F4" s="286" t="e" vm="6">
        <v>#VALUE!</v>
      </c>
      <c r="G4" s="286"/>
      <c r="H4" s="79"/>
      <c r="U4" s="289"/>
      <c r="V4" s="289"/>
      <c r="W4" s="289"/>
      <c r="X4" s="289"/>
      <c r="Y4" s="289"/>
      <c r="Z4" s="289"/>
      <c r="AA4" s="289"/>
      <c r="AB4" s="289"/>
      <c r="AC4" s="289"/>
      <c r="AD4" s="289"/>
      <c r="AE4" s="289"/>
      <c r="AF4" s="289"/>
      <c r="AG4" s="289"/>
      <c r="AH4" s="289"/>
      <c r="AI4" s="289"/>
    </row>
    <row r="5" spans="1:38" s="78" customFormat="1" ht="15" x14ac:dyDescent="0.25">
      <c r="A5" s="287"/>
      <c r="B5" s="279" t="s">
        <v>174</v>
      </c>
      <c r="C5" s="279"/>
      <c r="D5" s="279"/>
      <c r="E5" s="149"/>
      <c r="F5" s="286"/>
      <c r="G5" s="286"/>
      <c r="H5" s="79"/>
      <c r="U5" s="289"/>
      <c r="V5" s="289"/>
      <c r="W5" s="289"/>
      <c r="X5" s="289"/>
      <c r="Y5" s="289"/>
      <c r="Z5" s="289"/>
      <c r="AA5" s="289"/>
      <c r="AB5" s="289"/>
      <c r="AC5" s="289"/>
      <c r="AD5" s="289"/>
      <c r="AE5" s="289"/>
      <c r="AF5" s="289"/>
      <c r="AG5" s="289"/>
      <c r="AH5" s="289"/>
      <c r="AI5" s="289"/>
    </row>
    <row r="6" spans="1:38" s="78" customFormat="1" ht="13.5" customHeight="1" x14ac:dyDescent="0.25">
      <c r="A6" s="287"/>
      <c r="B6" s="82" t="s">
        <v>173</v>
      </c>
      <c r="C6" s="82"/>
      <c r="D6" s="82"/>
      <c r="E6" s="149"/>
      <c r="F6" s="286"/>
      <c r="G6" s="286"/>
      <c r="H6" s="79"/>
      <c r="U6" s="289"/>
      <c r="V6" s="289"/>
      <c r="W6" s="289"/>
      <c r="X6" s="289"/>
      <c r="Y6" s="289"/>
      <c r="Z6" s="289"/>
      <c r="AA6" s="289"/>
      <c r="AB6" s="289"/>
      <c r="AC6" s="289"/>
      <c r="AD6" s="289"/>
      <c r="AE6" s="289"/>
      <c r="AF6" s="289"/>
      <c r="AG6" s="289"/>
      <c r="AH6" s="289"/>
      <c r="AI6" s="289"/>
    </row>
    <row r="7" spans="1:38" s="78" customFormat="1" ht="15" customHeight="1" x14ac:dyDescent="0.25">
      <c r="A7" s="287"/>
      <c r="B7" s="281" t="s">
        <v>172</v>
      </c>
      <c r="C7" s="281"/>
      <c r="D7" s="100"/>
      <c r="E7" s="149"/>
      <c r="F7" s="286"/>
      <c r="G7" s="286"/>
      <c r="H7" s="79"/>
      <c r="U7" s="289"/>
      <c r="V7" s="289"/>
      <c r="W7" s="289"/>
      <c r="X7" s="289"/>
      <c r="Y7" s="289"/>
      <c r="Z7" s="289"/>
      <c r="AA7" s="289"/>
      <c r="AB7" s="289"/>
      <c r="AC7" s="289"/>
      <c r="AD7" s="289"/>
      <c r="AE7" s="289"/>
      <c r="AF7" s="289"/>
      <c r="AG7" s="289"/>
      <c r="AH7" s="289"/>
      <c r="AI7" s="289"/>
    </row>
    <row r="8" spans="1:38" s="78" customFormat="1" ht="15" customHeight="1" x14ac:dyDescent="0.25">
      <c r="A8" s="287"/>
      <c r="B8" s="281" t="s">
        <v>171</v>
      </c>
      <c r="C8" s="281"/>
      <c r="D8" s="100"/>
      <c r="E8" s="149"/>
      <c r="F8" s="286"/>
      <c r="G8" s="286"/>
      <c r="H8" s="79"/>
      <c r="U8" s="289"/>
      <c r="V8" s="289"/>
      <c r="W8" s="289"/>
      <c r="X8" s="289"/>
      <c r="Y8" s="289"/>
      <c r="Z8" s="289"/>
      <c r="AA8" s="289"/>
      <c r="AB8" s="289"/>
      <c r="AC8" s="289"/>
      <c r="AD8" s="289"/>
      <c r="AE8" s="289"/>
      <c r="AF8" s="289"/>
      <c r="AG8" s="289"/>
      <c r="AH8" s="289"/>
      <c r="AI8" s="289"/>
    </row>
    <row r="9" spans="1:38" s="78" customFormat="1" ht="13.5" customHeight="1" x14ac:dyDescent="0.25">
      <c r="A9" s="287"/>
      <c r="B9" s="81" t="s">
        <v>170</v>
      </c>
      <c r="C9" s="283" t="s">
        <v>169</v>
      </c>
      <c r="D9" s="283"/>
      <c r="E9" s="149"/>
      <c r="F9" s="149"/>
      <c r="G9" s="149"/>
      <c r="H9" s="79"/>
      <c r="U9" s="289"/>
      <c r="V9" s="289"/>
      <c r="W9" s="289"/>
      <c r="X9" s="289"/>
      <c r="Y9" s="289"/>
      <c r="Z9" s="289"/>
      <c r="AA9" s="289"/>
      <c r="AB9" s="289"/>
      <c r="AC9" s="289"/>
      <c r="AD9" s="289"/>
      <c r="AE9" s="289"/>
      <c r="AF9" s="289"/>
      <c r="AG9" s="289"/>
      <c r="AH9" s="289"/>
      <c r="AI9" s="289"/>
    </row>
    <row r="10" spans="1:38" s="78" customFormat="1" ht="15.75" thickBot="1" x14ac:dyDescent="0.3">
      <c r="A10" s="287"/>
      <c r="B10" s="282" t="s">
        <v>168</v>
      </c>
      <c r="C10" s="282"/>
      <c r="D10" s="80"/>
      <c r="E10" s="80"/>
      <c r="F10" s="133" t="s">
        <v>167</v>
      </c>
      <c r="G10" s="101">
        <f ca="1">'Συμφωνητικό Ενοικίασης'!$C$3</f>
        <v>45616</v>
      </c>
      <c r="H10" s="79"/>
      <c r="U10" s="289"/>
      <c r="V10" s="289"/>
      <c r="W10" s="289"/>
      <c r="X10" s="289"/>
      <c r="Y10" s="289"/>
      <c r="Z10" s="289"/>
      <c r="AA10" s="289"/>
      <c r="AB10" s="289"/>
      <c r="AC10" s="289"/>
      <c r="AD10" s="289"/>
      <c r="AE10" s="289"/>
      <c r="AF10" s="289"/>
      <c r="AG10" s="289"/>
      <c r="AH10" s="289"/>
      <c r="AI10" s="289"/>
    </row>
    <row r="11" spans="1:38" s="78" customFormat="1" ht="4.5" customHeight="1" thickTop="1" x14ac:dyDescent="0.25">
      <c r="A11" s="287"/>
      <c r="B11" s="81"/>
      <c r="C11" s="81"/>
      <c r="D11" s="81"/>
      <c r="E11" s="81"/>
      <c r="F11" s="102"/>
      <c r="G11" s="103"/>
      <c r="H11" s="79"/>
      <c r="U11" s="289"/>
      <c r="V11" s="289"/>
      <c r="W11" s="289"/>
      <c r="X11" s="289"/>
      <c r="Y11" s="289"/>
      <c r="Z11" s="289"/>
      <c r="AA11" s="289"/>
      <c r="AB11" s="289"/>
      <c r="AC11" s="289"/>
      <c r="AD11" s="289"/>
      <c r="AE11" s="289"/>
      <c r="AF11" s="289"/>
      <c r="AG11" s="289"/>
      <c r="AH11" s="289"/>
      <c r="AI11" s="289"/>
    </row>
    <row r="12" spans="1:38" s="77" customFormat="1" ht="15" customHeight="1" x14ac:dyDescent="0.25">
      <c r="A12" s="287"/>
      <c r="B12" s="280" t="s">
        <v>166</v>
      </c>
      <c r="C12" s="104" t="s">
        <v>165</v>
      </c>
      <c r="D12" s="130">
        <f>Υπολογισμός!C51</f>
        <v>0</v>
      </c>
      <c r="E12" s="105" t="s">
        <v>162</v>
      </c>
      <c r="F12" s="294">
        <f>Υπολογισμός!C53</f>
        <v>0</v>
      </c>
      <c r="G12" s="294"/>
      <c r="U12" s="289"/>
      <c r="V12" s="289"/>
      <c r="W12" s="289"/>
      <c r="X12" s="289"/>
      <c r="Y12" s="289"/>
      <c r="Z12" s="289"/>
      <c r="AA12" s="289"/>
      <c r="AB12" s="289"/>
      <c r="AC12" s="289"/>
      <c r="AD12" s="289"/>
      <c r="AE12" s="289"/>
      <c r="AF12" s="289"/>
      <c r="AG12" s="289"/>
      <c r="AH12" s="289"/>
      <c r="AI12" s="289"/>
    </row>
    <row r="13" spans="1:38" s="77" customFormat="1" ht="14.1" customHeight="1" x14ac:dyDescent="0.25">
      <c r="A13" s="287"/>
      <c r="B13" s="280"/>
      <c r="C13" s="104" t="s">
        <v>178</v>
      </c>
      <c r="D13" s="130">
        <f>Υπολογισμός!C52</f>
        <v>0</v>
      </c>
      <c r="E13" s="105" t="s">
        <v>161</v>
      </c>
      <c r="F13" s="294">
        <f>Υπολογισμός!C54</f>
        <v>0</v>
      </c>
      <c r="G13" s="294"/>
      <c r="U13" s="289"/>
      <c r="V13" s="289"/>
      <c r="W13" s="289"/>
      <c r="X13" s="289"/>
      <c r="Y13" s="289"/>
      <c r="Z13" s="289"/>
      <c r="AA13" s="289"/>
      <c r="AB13" s="289"/>
      <c r="AC13" s="289"/>
      <c r="AD13" s="289"/>
      <c r="AE13" s="289"/>
      <c r="AF13" s="289"/>
      <c r="AG13" s="289"/>
      <c r="AH13" s="289"/>
      <c r="AI13" s="289"/>
    </row>
    <row r="14" spans="1:38" s="77" customFormat="1" ht="14.1" customHeight="1" x14ac:dyDescent="0.25">
      <c r="A14" s="287"/>
      <c r="B14" s="280"/>
      <c r="C14" s="104" t="s">
        <v>164</v>
      </c>
      <c r="D14" s="131">
        <f>Υπολογισμός!C55</f>
        <v>0</v>
      </c>
      <c r="E14" s="106"/>
      <c r="F14" s="272"/>
      <c r="G14" s="272"/>
      <c r="U14" s="289"/>
      <c r="V14" s="289"/>
      <c r="W14" s="289"/>
      <c r="X14" s="289"/>
      <c r="Y14" s="289"/>
      <c r="Z14" s="289"/>
      <c r="AA14" s="289"/>
      <c r="AB14" s="289"/>
      <c r="AC14" s="289"/>
      <c r="AD14" s="289"/>
      <c r="AE14" s="289"/>
      <c r="AF14" s="289"/>
      <c r="AG14" s="289"/>
      <c r="AH14" s="289"/>
      <c r="AI14" s="289"/>
    </row>
    <row r="15" spans="1:38" s="77" customFormat="1" ht="14.1" customHeight="1" x14ac:dyDescent="0.25">
      <c r="A15" s="287"/>
      <c r="B15" s="280"/>
      <c r="C15" s="105" t="s">
        <v>163</v>
      </c>
      <c r="D15" s="132">
        <f>Υπολογισμός!C56</f>
        <v>0</v>
      </c>
      <c r="E15" s="106"/>
      <c r="F15" s="272"/>
      <c r="G15" s="272"/>
      <c r="U15" s="289"/>
      <c r="V15" s="289"/>
      <c r="W15" s="289"/>
      <c r="X15" s="289"/>
      <c r="Y15" s="289"/>
      <c r="Z15" s="289"/>
      <c r="AA15" s="289"/>
      <c r="AB15" s="289"/>
      <c r="AC15" s="289"/>
      <c r="AD15" s="289"/>
      <c r="AE15" s="289"/>
      <c r="AF15" s="289"/>
      <c r="AG15" s="289"/>
      <c r="AH15" s="289"/>
      <c r="AI15" s="289"/>
    </row>
    <row r="16" spans="1:38" s="74" customFormat="1" ht="5.25" customHeight="1" thickBot="1" x14ac:dyDescent="0.25">
      <c r="A16" s="287"/>
      <c r="B16" s="107"/>
      <c r="C16" s="108"/>
      <c r="D16" s="108"/>
      <c r="E16" s="290"/>
      <c r="F16" s="290"/>
      <c r="G16" s="107"/>
      <c r="U16" s="289"/>
      <c r="V16" s="289"/>
      <c r="W16" s="289"/>
      <c r="X16" s="289"/>
      <c r="Y16" s="289"/>
      <c r="Z16" s="289"/>
      <c r="AA16" s="289"/>
      <c r="AB16" s="289"/>
      <c r="AC16" s="289"/>
      <c r="AD16" s="289"/>
      <c r="AE16" s="289"/>
      <c r="AF16" s="289"/>
      <c r="AG16" s="289"/>
      <c r="AH16" s="289"/>
      <c r="AI16" s="289"/>
      <c r="AJ16" s="76"/>
      <c r="AK16" s="76"/>
      <c r="AL16" s="75"/>
    </row>
    <row r="17" spans="1:35" s="73" customFormat="1" ht="20.25" customHeight="1" thickTop="1" thickBot="1" x14ac:dyDescent="0.3">
      <c r="A17" s="287"/>
      <c r="B17" s="259" t="s">
        <v>160</v>
      </c>
      <c r="C17" s="260"/>
      <c r="D17" s="110" t="s">
        <v>159</v>
      </c>
      <c r="E17" s="109" t="s">
        <v>158</v>
      </c>
      <c r="F17" s="259" t="s">
        <v>157</v>
      </c>
      <c r="G17" s="260"/>
      <c r="U17" s="289"/>
      <c r="V17" s="289"/>
      <c r="W17" s="289"/>
      <c r="X17" s="289"/>
      <c r="Y17" s="289"/>
      <c r="Z17" s="289"/>
      <c r="AA17" s="289"/>
      <c r="AB17" s="289"/>
      <c r="AC17" s="289"/>
      <c r="AD17" s="289"/>
      <c r="AE17" s="289"/>
      <c r="AF17" s="289"/>
      <c r="AG17" s="289"/>
      <c r="AH17" s="289"/>
      <c r="AI17" s="289"/>
    </row>
    <row r="18" spans="1:35" s="72" customFormat="1" ht="15.75" thickBot="1" x14ac:dyDescent="0.3">
      <c r="A18" s="287"/>
      <c r="B18" s="261">
        <f>'Συμφωνητικό Ενοικίασης'!D26</f>
        <v>0</v>
      </c>
      <c r="C18" s="262"/>
      <c r="D18" s="111">
        <f>Υπολογισμός!F39</f>
        <v>0</v>
      </c>
      <c r="E18" s="112" t="s">
        <v>144</v>
      </c>
      <c r="F18" s="263" t="s">
        <v>156</v>
      </c>
      <c r="G18" s="264"/>
      <c r="U18" s="289"/>
      <c r="V18" s="289"/>
      <c r="W18" s="289"/>
      <c r="X18" s="289"/>
      <c r="Y18" s="289"/>
      <c r="Z18" s="289"/>
      <c r="AA18" s="289"/>
      <c r="AB18" s="289"/>
      <c r="AC18" s="289"/>
      <c r="AD18" s="289"/>
      <c r="AE18" s="289"/>
      <c r="AF18" s="289"/>
      <c r="AG18" s="289"/>
      <c r="AH18" s="289"/>
      <c r="AI18" s="289"/>
    </row>
    <row r="19" spans="1:35" ht="23.25" customHeight="1" x14ac:dyDescent="0.25">
      <c r="A19" s="287"/>
      <c r="B19" s="113"/>
      <c r="C19" s="113"/>
      <c r="D19" s="95"/>
      <c r="E19" s="95"/>
      <c r="F19" s="95"/>
      <c r="G19" s="95"/>
      <c r="U19" s="289"/>
      <c r="V19" s="289"/>
      <c r="W19" s="289"/>
      <c r="X19" s="289"/>
      <c r="Y19" s="289"/>
      <c r="Z19" s="289"/>
      <c r="AA19" s="289"/>
      <c r="AB19" s="289"/>
      <c r="AC19" s="289"/>
      <c r="AD19" s="289"/>
      <c r="AE19" s="289"/>
      <c r="AF19" s="289"/>
      <c r="AG19" s="289"/>
      <c r="AH19" s="289"/>
      <c r="AI19" s="289"/>
    </row>
    <row r="20" spans="1:35" ht="15" customHeight="1" x14ac:dyDescent="0.25">
      <c r="A20" s="287"/>
      <c r="B20" s="114" t="s">
        <v>155</v>
      </c>
      <c r="C20" s="114" t="s">
        <v>154</v>
      </c>
      <c r="D20" s="114" t="s">
        <v>153</v>
      </c>
      <c r="E20" s="114" t="s">
        <v>152</v>
      </c>
      <c r="F20" s="114" t="s">
        <v>151</v>
      </c>
      <c r="G20" s="114" t="s">
        <v>150</v>
      </c>
      <c r="U20" s="289"/>
      <c r="V20" s="289"/>
      <c r="W20" s="289"/>
      <c r="X20" s="289"/>
      <c r="Y20" s="289"/>
      <c r="Z20" s="289"/>
      <c r="AA20" s="289"/>
      <c r="AB20" s="289"/>
      <c r="AC20" s="289"/>
      <c r="AD20" s="289"/>
      <c r="AE20" s="289"/>
      <c r="AF20" s="289"/>
      <c r="AG20" s="289"/>
      <c r="AH20" s="289"/>
      <c r="AI20" s="289"/>
    </row>
    <row r="21" spans="1:35" ht="15" customHeight="1" x14ac:dyDescent="0.25">
      <c r="A21" s="287"/>
      <c r="B21" s="115">
        <f>B18</f>
        <v>0</v>
      </c>
      <c r="C21" s="115" t="s">
        <v>147</v>
      </c>
      <c r="D21" s="115" t="s">
        <v>142</v>
      </c>
      <c r="E21" s="116">
        <f>D18</f>
        <v>0</v>
      </c>
      <c r="F21" s="92">
        <f ca="1">'Συμφωνητικό Ενοικίασης'!$C$3</f>
        <v>45616</v>
      </c>
      <c r="G21" s="87">
        <f>SUM(Πίνακας1[[#This Row],[Ποσό]])</f>
        <v>0</v>
      </c>
      <c r="I21" s="68"/>
      <c r="L21" s="62" t="s">
        <v>149</v>
      </c>
      <c r="N21" s="62" t="s">
        <v>148</v>
      </c>
      <c r="P21" s="62" t="s">
        <v>133</v>
      </c>
      <c r="Q21" s="71">
        <v>0.24</v>
      </c>
      <c r="R21" s="62" t="s">
        <v>147</v>
      </c>
      <c r="S21" s="62" t="s">
        <v>140</v>
      </c>
      <c r="T21" s="62" t="s">
        <v>146</v>
      </c>
      <c r="U21" s="289"/>
      <c r="V21" s="289"/>
      <c r="W21" s="289"/>
      <c r="X21" s="289"/>
      <c r="Y21" s="289"/>
      <c r="Z21" s="289"/>
      <c r="AA21" s="289"/>
      <c r="AB21" s="289"/>
      <c r="AC21" s="289"/>
      <c r="AD21" s="289"/>
      <c r="AE21" s="289"/>
      <c r="AF21" s="289"/>
      <c r="AG21" s="289"/>
      <c r="AH21" s="289"/>
      <c r="AI21" s="289"/>
    </row>
    <row r="22" spans="1:35" ht="15" customHeight="1" x14ac:dyDescent="0.25">
      <c r="A22" s="287"/>
      <c r="B22" s="88">
        <f>IF(Πίνακας1[[#This Row],[Ποσό]]&gt;0,B21,0)</f>
        <v>0</v>
      </c>
      <c r="C22" s="88" t="s">
        <v>146</v>
      </c>
      <c r="D22" s="88" t="s">
        <v>140</v>
      </c>
      <c r="E22" s="67"/>
      <c r="F22" s="66"/>
      <c r="G22" s="91">
        <f>SUM(Πίνακας1[[#This Row],[Ποσό]])</f>
        <v>0</v>
      </c>
      <c r="I22" s="65" t="str" cm="1">
        <f t="array" ref="I22">_xlfn.IFS(Πίνακας1[[#This Row],[Ποσό]]&gt;0,P21,Πίνακας1[[#This Row],[Ημερομηνία]]&gt;0,P21,Πίνακας1[[#This Row],[Ποσό]]=0,P22)</f>
        <v>Κλεισμένο</v>
      </c>
      <c r="L22" s="62" t="s">
        <v>145</v>
      </c>
      <c r="N22" s="62" t="s">
        <v>129</v>
      </c>
      <c r="P22" s="62" t="s">
        <v>131</v>
      </c>
      <c r="Q22" s="70" t="s">
        <v>144</v>
      </c>
      <c r="U22" s="289"/>
      <c r="V22" s="289"/>
      <c r="W22" s="289"/>
      <c r="X22" s="289"/>
      <c r="Y22" s="289"/>
      <c r="Z22" s="289"/>
      <c r="AA22" s="289"/>
      <c r="AB22" s="289"/>
      <c r="AC22" s="289"/>
      <c r="AD22" s="289"/>
      <c r="AE22" s="289"/>
      <c r="AF22" s="289"/>
      <c r="AG22" s="289"/>
      <c r="AH22" s="289"/>
      <c r="AI22" s="289"/>
    </row>
    <row r="23" spans="1:35" ht="15" customHeight="1" x14ac:dyDescent="0.25">
      <c r="A23" s="287"/>
      <c r="B23" s="84"/>
      <c r="C23" s="84"/>
      <c r="D23" s="84"/>
      <c r="E23" s="85"/>
      <c r="F23" s="86"/>
      <c r="G23" s="87">
        <f>SUM(Πίνακας1[[#This Row],[Ποσό]])</f>
        <v>0</v>
      </c>
      <c r="I23" s="68"/>
      <c r="L23" s="62" t="s">
        <v>143</v>
      </c>
      <c r="N23" s="62" t="s">
        <v>128</v>
      </c>
      <c r="P23" s="62" t="s">
        <v>133</v>
      </c>
      <c r="U23" s="289"/>
      <c r="V23" s="289"/>
      <c r="W23" s="289"/>
      <c r="X23" s="289"/>
      <c r="Y23" s="289"/>
      <c r="Z23" s="289"/>
      <c r="AA23" s="289"/>
      <c r="AB23" s="289"/>
      <c r="AC23" s="289"/>
      <c r="AD23" s="289"/>
      <c r="AE23" s="289"/>
      <c r="AF23" s="289"/>
      <c r="AG23" s="289"/>
      <c r="AH23" s="289"/>
      <c r="AI23" s="289"/>
    </row>
    <row r="24" spans="1:35" ht="15" customHeight="1" x14ac:dyDescent="0.25">
      <c r="A24" s="287"/>
      <c r="B24" s="88"/>
      <c r="C24" s="88"/>
      <c r="D24" s="88"/>
      <c r="E24" s="89"/>
      <c r="F24" s="90"/>
      <c r="G24" s="91">
        <f>SUM(Πίνακας1[[#This Row],[Ποσό]])</f>
        <v>0</v>
      </c>
      <c r="I24" s="65" t="str" cm="1">
        <f t="array" ref="I24">_xlfn.IFS(Πίνακας1[[#This Row],[Ποσό]]&gt;0,P23,Πίνακας1[[#This Row],[Ημερομηνία]]&gt;0,P23,Πίνακας1[[#This Row],[Ποσό]]=0,P24)</f>
        <v>Κλεισμένο</v>
      </c>
      <c r="L24" s="62" t="s">
        <v>142</v>
      </c>
      <c r="P24" s="62" t="s">
        <v>131</v>
      </c>
      <c r="U24" s="289"/>
      <c r="V24" s="289"/>
      <c r="W24" s="289"/>
      <c r="X24" s="289"/>
      <c r="Y24" s="289"/>
      <c r="Z24" s="289"/>
      <c r="AA24" s="289"/>
      <c r="AB24" s="289"/>
      <c r="AC24" s="289"/>
      <c r="AD24" s="289"/>
      <c r="AE24" s="289"/>
      <c r="AF24" s="289"/>
      <c r="AG24" s="289"/>
      <c r="AH24" s="289"/>
      <c r="AI24" s="289"/>
    </row>
    <row r="25" spans="1:35" ht="15" customHeight="1" x14ac:dyDescent="0.25">
      <c r="A25" s="287"/>
      <c r="B25" s="84"/>
      <c r="C25" s="84"/>
      <c r="D25" s="84"/>
      <c r="E25" s="85"/>
      <c r="F25" s="86"/>
      <c r="G25" s="87">
        <f>SUM(Πίνακας1[[#This Row],[Ποσό]])</f>
        <v>0</v>
      </c>
      <c r="I25" s="68"/>
      <c r="P25" s="62" t="s">
        <v>133</v>
      </c>
      <c r="T25" s="69">
        <f>IF(Πίνακας1[[#This Row],[Ημερομηνία]]&gt;0,IF(Πίνακας1[[#This Row],[Ποσό]]&gt;0,AG24,AG25),0)</f>
        <v>0</v>
      </c>
      <c r="U25" s="289"/>
      <c r="V25" s="289"/>
      <c r="W25" s="289"/>
      <c r="X25" s="289"/>
      <c r="Y25" s="289"/>
      <c r="Z25" s="289"/>
      <c r="AA25" s="289"/>
      <c r="AB25" s="289"/>
      <c r="AC25" s="289"/>
      <c r="AD25" s="289"/>
      <c r="AE25" s="289"/>
      <c r="AF25" s="289"/>
      <c r="AG25" s="289"/>
      <c r="AH25" s="289"/>
      <c r="AI25" s="289"/>
    </row>
    <row r="26" spans="1:35" ht="15" customHeight="1" x14ac:dyDescent="0.25">
      <c r="A26" s="287"/>
      <c r="B26" s="88"/>
      <c r="C26" s="88"/>
      <c r="D26" s="88"/>
      <c r="E26" s="89"/>
      <c r="F26" s="90"/>
      <c r="G26" s="91">
        <f>SUM(Πίνακας1[[#This Row],[Ποσό]])</f>
        <v>0</v>
      </c>
      <c r="I26" s="65" t="str" cm="1">
        <f t="array" ref="I26">_xlfn.IFS(Πίνακας1[[#This Row],[Ποσό]]&gt;0,P25,Πίνακας1[[#This Row],[Ημερομηνία]]&gt;0,P25,Πίνακας1[[#This Row],[Ποσό]]=0,P26)</f>
        <v>Κλεισμένο</v>
      </c>
      <c r="P26" s="62" t="s">
        <v>131</v>
      </c>
      <c r="U26" s="289"/>
      <c r="V26" s="289"/>
      <c r="W26" s="289"/>
      <c r="X26" s="289"/>
      <c r="Y26" s="289"/>
      <c r="Z26" s="289"/>
      <c r="AA26" s="289"/>
      <c r="AB26" s="289"/>
      <c r="AC26" s="289"/>
      <c r="AD26" s="289"/>
      <c r="AE26" s="289"/>
      <c r="AF26" s="289"/>
      <c r="AG26" s="289"/>
      <c r="AH26" s="289"/>
      <c r="AI26" s="289"/>
    </row>
    <row r="27" spans="1:35" ht="15" customHeight="1" x14ac:dyDescent="0.25">
      <c r="A27" s="287"/>
      <c r="B27" s="84"/>
      <c r="C27" s="84"/>
      <c r="D27" s="84"/>
      <c r="E27" s="85"/>
      <c r="F27" s="86"/>
      <c r="G27" s="87">
        <f>SUM(Πίνακας1[[#This Row],[Ποσό]])</f>
        <v>0</v>
      </c>
      <c r="I27" s="68"/>
      <c r="P27" s="62" t="s">
        <v>133</v>
      </c>
      <c r="U27" s="289"/>
      <c r="V27" s="289"/>
      <c r="W27" s="289"/>
      <c r="X27" s="289"/>
      <c r="Y27" s="289"/>
      <c r="Z27" s="289"/>
      <c r="AA27" s="289"/>
      <c r="AB27" s="289"/>
      <c r="AC27" s="289"/>
      <c r="AD27" s="289"/>
      <c r="AE27" s="289"/>
      <c r="AF27" s="289"/>
      <c r="AG27" s="289"/>
      <c r="AH27" s="289"/>
      <c r="AI27" s="289"/>
    </row>
    <row r="28" spans="1:35" ht="15" customHeight="1" x14ac:dyDescent="0.25">
      <c r="A28" s="287"/>
      <c r="B28" s="88"/>
      <c r="C28" s="88"/>
      <c r="D28" s="88"/>
      <c r="E28" s="89"/>
      <c r="F28" s="90"/>
      <c r="G28" s="91">
        <f>SUM(Πίνακας1[[#This Row],[Ποσό]])</f>
        <v>0</v>
      </c>
      <c r="I28" s="65" t="str" cm="1">
        <f t="array" ref="I28">_xlfn.IFS(Πίνακας1[[#This Row],[Ποσό]]&gt;0,P27,Πίνακας1[[#This Row],[Ημερομηνία]]&gt;0,P27,Πίνακας1[[#This Row],[Ποσό]]=0,P28)</f>
        <v>Κλεισμένο</v>
      </c>
      <c r="P28" s="62" t="s">
        <v>131</v>
      </c>
      <c r="U28" s="289"/>
      <c r="V28" s="289"/>
      <c r="W28" s="289"/>
      <c r="X28" s="289"/>
      <c r="Y28" s="289"/>
      <c r="Z28" s="289"/>
      <c r="AA28" s="289"/>
      <c r="AB28" s="289"/>
      <c r="AC28" s="289"/>
      <c r="AD28" s="289"/>
      <c r="AE28" s="289"/>
      <c r="AF28" s="289"/>
      <c r="AG28" s="289"/>
      <c r="AH28" s="289"/>
      <c r="AI28" s="289"/>
    </row>
    <row r="29" spans="1:35" ht="15" customHeight="1" x14ac:dyDescent="0.25">
      <c r="A29" s="287"/>
      <c r="B29" s="84"/>
      <c r="C29" s="84"/>
      <c r="D29" s="84"/>
      <c r="E29" s="85"/>
      <c r="F29" s="86"/>
      <c r="G29" s="87">
        <f>SUM(Πίνακας1[[#This Row],[Ποσό]])</f>
        <v>0</v>
      </c>
      <c r="I29" s="65" t="str" cm="1">
        <f t="array" ref="I29">_xlfn.IFS(Πίνακας1[[#This Row],[Ποσό]]&gt;0,P28,Πίνακας1[[#This Row],[Ημερομηνία]]&gt;0,P28,Πίνακας1[[#This Row],[Ποσό]]=0,P29)</f>
        <v>Ανοιχτό</v>
      </c>
      <c r="L29" s="62" t="s">
        <v>132</v>
      </c>
      <c r="P29" s="62" t="s">
        <v>133</v>
      </c>
      <c r="U29" s="289"/>
      <c r="V29" s="289"/>
      <c r="W29" s="289"/>
      <c r="X29" s="289"/>
      <c r="Y29" s="289"/>
      <c r="Z29" s="289"/>
      <c r="AA29" s="289"/>
      <c r="AB29" s="289"/>
      <c r="AC29" s="289"/>
      <c r="AD29" s="289"/>
      <c r="AE29" s="289"/>
      <c r="AF29" s="289"/>
      <c r="AG29" s="289"/>
      <c r="AH29" s="289"/>
      <c r="AI29" s="289"/>
    </row>
    <row r="30" spans="1:35" ht="15" customHeight="1" x14ac:dyDescent="0.25">
      <c r="A30" s="287"/>
      <c r="B30" s="88"/>
      <c r="C30" s="88"/>
      <c r="D30" s="88"/>
      <c r="E30" s="89"/>
      <c r="F30" s="90"/>
      <c r="G30" s="91">
        <f>SUM(Πίνακας1[[#This Row],[Ποσό]])</f>
        <v>0</v>
      </c>
      <c r="I30" s="65" t="str" cm="1">
        <f t="array" ref="I30">_xlfn.IFS(Πίνακας1[[#This Row],[Ποσό]]&gt;0,P29,Πίνακας1[[#This Row],[Ημερομηνία]]&gt;0,P29,Πίνακας1[[#This Row],[Ποσό]]=0,P30)</f>
        <v>Κλεισμένο</v>
      </c>
      <c r="L30" s="62" t="s">
        <v>132</v>
      </c>
      <c r="P30" s="62" t="s">
        <v>131</v>
      </c>
      <c r="U30" s="289"/>
      <c r="V30" s="289"/>
      <c r="W30" s="289"/>
      <c r="X30" s="289"/>
      <c r="Y30" s="289"/>
      <c r="Z30" s="289"/>
      <c r="AA30" s="289"/>
      <c r="AB30" s="289"/>
      <c r="AC30" s="289"/>
      <c r="AD30" s="289"/>
      <c r="AE30" s="289"/>
      <c r="AF30" s="289"/>
      <c r="AG30" s="289"/>
      <c r="AH30" s="289"/>
      <c r="AI30" s="289"/>
    </row>
    <row r="31" spans="1:35" ht="15" customHeight="1" x14ac:dyDescent="0.25">
      <c r="A31" s="287"/>
      <c r="B31" s="84"/>
      <c r="C31" s="84"/>
      <c r="D31" s="84"/>
      <c r="E31" s="85"/>
      <c r="F31" s="86"/>
      <c r="G31" s="87">
        <f>SUM(Πίνακας1[[#This Row],[Ποσό]])</f>
        <v>0</v>
      </c>
      <c r="I31" s="65" t="str" cm="1">
        <f t="array" ref="I31">_xlfn.IFS(Πίνακας1[[#This Row],[Ποσό]]&gt;0,P30,Πίνακας1[[#This Row],[Ημερομηνία]]&gt;0,P30,Πίνακας1[[#This Row],[Ποσό]]=0,P31)</f>
        <v>Ανοιχτό</v>
      </c>
      <c r="L31" s="62" t="s">
        <v>132</v>
      </c>
      <c r="P31" s="62" t="s">
        <v>133</v>
      </c>
      <c r="U31" s="289"/>
      <c r="V31" s="289"/>
      <c r="W31" s="289"/>
      <c r="X31" s="289"/>
      <c r="Y31" s="289"/>
      <c r="Z31" s="289"/>
      <c r="AA31" s="289"/>
      <c r="AB31" s="289"/>
      <c r="AC31" s="289"/>
      <c r="AD31" s="289"/>
      <c r="AE31" s="289"/>
      <c r="AF31" s="289"/>
      <c r="AG31" s="289"/>
      <c r="AH31" s="289"/>
      <c r="AI31" s="289"/>
    </row>
    <row r="32" spans="1:35" ht="15" customHeight="1" x14ac:dyDescent="0.25">
      <c r="A32" s="287"/>
      <c r="B32" s="88"/>
      <c r="C32" s="88"/>
      <c r="D32" s="88"/>
      <c r="E32" s="89"/>
      <c r="F32" s="90"/>
      <c r="G32" s="91">
        <f>SUM(Πίνακας1[[#This Row],[Ποσό]])</f>
        <v>0</v>
      </c>
      <c r="I32" s="65" t="str" cm="1">
        <f t="array" ref="I32">_xlfn.IFS(Πίνακας1[[#This Row],[Ποσό]]&gt;0,P31,Πίνακας1[[#This Row],[Ημερομηνία]]&gt;0,P31,Πίνακας1[[#This Row],[Ποσό]]=0,P32)</f>
        <v>Κλεισμένο</v>
      </c>
      <c r="L32" s="62" t="s">
        <v>132</v>
      </c>
      <c r="P32" s="62" t="s">
        <v>131</v>
      </c>
      <c r="U32" s="289"/>
      <c r="V32" s="289"/>
      <c r="W32" s="289"/>
      <c r="X32" s="289"/>
      <c r="Y32" s="289"/>
      <c r="Z32" s="289"/>
      <c r="AA32" s="289"/>
      <c r="AB32" s="289"/>
      <c r="AC32" s="289"/>
      <c r="AD32" s="289"/>
      <c r="AE32" s="289"/>
      <c r="AF32" s="289"/>
      <c r="AG32" s="289"/>
      <c r="AH32" s="289"/>
      <c r="AI32" s="289"/>
    </row>
    <row r="33" spans="1:35" ht="15" customHeight="1" x14ac:dyDescent="0.25">
      <c r="A33" s="287"/>
      <c r="B33" s="84"/>
      <c r="C33" s="84"/>
      <c r="D33" s="84"/>
      <c r="E33" s="85"/>
      <c r="F33" s="92"/>
      <c r="G33" s="87">
        <f>SUM(Πίνακας1[[#This Row],[Ποσό]])</f>
        <v>0</v>
      </c>
      <c r="I33" s="65" t="str" cm="1">
        <f t="array" ref="I33">_xlfn.IFS(Πίνακας1[[#This Row],[Ποσό]]&gt;0,P32,Πίνακας1[[#This Row],[Ημερομηνία]]&gt;0,P32,Πίνακας1[[#This Row],[Ποσό]]=0,P33)</f>
        <v>Ανοιχτό</v>
      </c>
      <c r="L33" s="62" t="s">
        <v>132</v>
      </c>
      <c r="P33" s="62" t="s">
        <v>133</v>
      </c>
      <c r="U33" s="289"/>
      <c r="V33" s="289"/>
      <c r="W33" s="289"/>
      <c r="X33" s="289"/>
      <c r="Y33" s="289"/>
      <c r="Z33" s="289"/>
      <c r="AA33" s="289"/>
      <c r="AB33" s="289"/>
      <c r="AC33" s="289"/>
      <c r="AD33" s="289"/>
      <c r="AE33" s="289"/>
      <c r="AF33" s="289"/>
      <c r="AG33" s="289"/>
      <c r="AH33" s="289"/>
      <c r="AI33" s="289"/>
    </row>
    <row r="34" spans="1:35" ht="15" customHeight="1" x14ac:dyDescent="0.25">
      <c r="A34" s="287"/>
      <c r="B34" s="88"/>
      <c r="C34" s="88"/>
      <c r="D34" s="88"/>
      <c r="E34" s="89"/>
      <c r="F34" s="90"/>
      <c r="G34" s="91">
        <f>SUM(Πίνακας1[[#This Row],[Ποσό]])</f>
        <v>0</v>
      </c>
      <c r="I34" s="65" t="str" cm="1">
        <f t="array" ref="I34">_xlfn.IFS(Πίνακας1[[#This Row],[Ποσό]]&gt;0,P33,Πίνακας1[[#This Row],[Ημερομηνία]]&gt;0,P33,Πίνακας1[[#This Row],[Ποσό]]=0,P34)</f>
        <v>Κλεισμένο</v>
      </c>
      <c r="L34" s="62" t="s">
        <v>132</v>
      </c>
      <c r="P34" s="62" t="s">
        <v>131</v>
      </c>
      <c r="U34" s="289"/>
      <c r="V34" s="289"/>
      <c r="W34" s="289"/>
      <c r="X34" s="289"/>
      <c r="Y34" s="289"/>
      <c r="Z34" s="289"/>
      <c r="AA34" s="289"/>
      <c r="AB34" s="289"/>
      <c r="AC34" s="289"/>
      <c r="AD34" s="289"/>
      <c r="AE34" s="289"/>
      <c r="AF34" s="289"/>
      <c r="AG34" s="289"/>
      <c r="AH34" s="289"/>
      <c r="AI34" s="289"/>
    </row>
    <row r="35" spans="1:35" ht="1.5" customHeight="1" thickBot="1" x14ac:dyDescent="0.3">
      <c r="A35" s="287"/>
      <c r="B35" s="84"/>
      <c r="C35" s="84"/>
      <c r="D35" s="84"/>
      <c r="E35" s="85"/>
      <c r="F35" s="86"/>
      <c r="G35" s="87">
        <f>SUM(Πίνακας1[[#This Row],[Ποσό]])</f>
        <v>0</v>
      </c>
      <c r="I35" s="65" t="str" cm="1">
        <f t="array" ref="I35">_xlfn.IFS(Πίνακας1[[#This Row],[Ποσό]]&gt;0,P34,Πίνακας1[[#This Row],[Ημερομηνία]]&gt;0,P34,Πίνακας1[[#This Row],[Ποσό]]=0,P35)</f>
        <v>Ανοιχτό</v>
      </c>
      <c r="L35" s="62" t="s">
        <v>132</v>
      </c>
      <c r="P35" s="62" t="s">
        <v>133</v>
      </c>
      <c r="U35" s="289"/>
      <c r="V35" s="289"/>
      <c r="W35" s="289"/>
      <c r="X35" s="289"/>
      <c r="Y35" s="289"/>
      <c r="Z35" s="289"/>
      <c r="AA35" s="289"/>
      <c r="AB35" s="289"/>
      <c r="AC35" s="289"/>
      <c r="AD35" s="289"/>
      <c r="AE35" s="289"/>
      <c r="AF35" s="289"/>
      <c r="AG35" s="289"/>
      <c r="AH35" s="289"/>
      <c r="AI35" s="289"/>
    </row>
    <row r="36" spans="1:35" ht="15" hidden="1" customHeight="1" x14ac:dyDescent="0.3">
      <c r="A36" s="287"/>
      <c r="B36" s="88"/>
      <c r="C36" s="88"/>
      <c r="D36" s="88"/>
      <c r="E36" s="89"/>
      <c r="F36" s="90">
        <f ca="1">'Συμφωνητικό Ενοικίασης'!$C$3</f>
        <v>45616</v>
      </c>
      <c r="G36" s="91">
        <f>SUM(Πίνακας1[[#This Row],[Ποσό]])</f>
        <v>0</v>
      </c>
      <c r="I36" s="65" t="str" cm="1">
        <f t="array" aca="1" ref="I36" ca="1">_xlfn.IFS(Πίνακας1[[#This Row],[Ποσό]]&gt;0,P35,Πίνακας1[[#This Row],[Ημερομηνία]]&gt;0,P35,Πίνακας1[[#This Row],[Ποσό]]=0,P36)</f>
        <v>Ανοιχτό</v>
      </c>
      <c r="L36" s="62" t="s">
        <v>132</v>
      </c>
      <c r="P36" s="62" t="s">
        <v>131</v>
      </c>
      <c r="U36" s="289"/>
      <c r="V36" s="289"/>
      <c r="W36" s="289"/>
      <c r="X36" s="289"/>
      <c r="Y36" s="289"/>
      <c r="Z36" s="289"/>
      <c r="AA36" s="289"/>
      <c r="AB36" s="289"/>
      <c r="AC36" s="289"/>
      <c r="AD36" s="289"/>
      <c r="AE36" s="289"/>
      <c r="AF36" s="289"/>
      <c r="AG36" s="289"/>
      <c r="AH36" s="289"/>
      <c r="AI36" s="289"/>
    </row>
    <row r="37" spans="1:35" ht="15" hidden="1" customHeight="1" x14ac:dyDescent="0.3">
      <c r="A37" s="287"/>
      <c r="B37" s="84"/>
      <c r="C37" s="84"/>
      <c r="D37" s="84"/>
      <c r="E37" s="85"/>
      <c r="F37" s="86">
        <f ca="1">'Συμφωνητικό Ενοικίασης'!$C$3</f>
        <v>45616</v>
      </c>
      <c r="G37" s="87">
        <f>SUM(Πίνακας1[[#This Row],[Ποσό]])</f>
        <v>0</v>
      </c>
      <c r="I37" s="65" t="str" cm="1">
        <f t="array" aca="1" ref="I37" ca="1">_xlfn.IFS(Πίνακας1[[#This Row],[Ποσό]]&gt;0,P36,Πίνακας1[[#This Row],[Ημερομηνία]]&gt;0,P36,Πίνακας1[[#This Row],[Ποσό]]=0,P37)</f>
        <v>Κλεισμένο</v>
      </c>
      <c r="L37" s="62" t="s">
        <v>132</v>
      </c>
      <c r="P37" s="62" t="s">
        <v>133</v>
      </c>
      <c r="U37" s="289"/>
      <c r="V37" s="289"/>
      <c r="W37" s="289"/>
      <c r="X37" s="289"/>
      <c r="Y37" s="289"/>
      <c r="Z37" s="289"/>
      <c r="AA37" s="289"/>
      <c r="AB37" s="289"/>
      <c r="AC37" s="289"/>
      <c r="AD37" s="289"/>
      <c r="AE37" s="289"/>
      <c r="AF37" s="289"/>
      <c r="AG37" s="289"/>
      <c r="AH37" s="289"/>
      <c r="AI37" s="289"/>
    </row>
    <row r="38" spans="1:35" ht="15" hidden="1" customHeight="1" x14ac:dyDescent="0.3">
      <c r="A38" s="287"/>
      <c r="B38" s="88"/>
      <c r="C38" s="88"/>
      <c r="D38" s="88"/>
      <c r="E38" s="89"/>
      <c r="F38" s="90">
        <f ca="1">'Συμφωνητικό Ενοικίασης'!$C$3</f>
        <v>45616</v>
      </c>
      <c r="G38" s="91">
        <f>SUM(Πίνακας1[[#This Row],[Ποσό]])</f>
        <v>0</v>
      </c>
      <c r="I38" s="65" t="str" cm="1">
        <f t="array" aca="1" ref="I38" ca="1">_xlfn.IFS(Πίνακας1[[#This Row],[Ποσό]]&gt;0,P37,Πίνακας1[[#This Row],[Ημερομηνία]]&gt;0,P37,Πίνακας1[[#This Row],[Ποσό]]=0,P38)</f>
        <v>Ανοιχτό</v>
      </c>
      <c r="L38" s="62" t="s">
        <v>132</v>
      </c>
      <c r="P38" s="62" t="s">
        <v>131</v>
      </c>
      <c r="U38" s="289"/>
      <c r="V38" s="289"/>
      <c r="W38" s="289"/>
      <c r="X38" s="289"/>
      <c r="Y38" s="289"/>
      <c r="Z38" s="289"/>
      <c r="AA38" s="289"/>
      <c r="AB38" s="289"/>
      <c r="AC38" s="289"/>
      <c r="AD38" s="289"/>
      <c r="AE38" s="289"/>
      <c r="AF38" s="289"/>
      <c r="AG38" s="289"/>
      <c r="AH38" s="289"/>
      <c r="AI38" s="289"/>
    </row>
    <row r="39" spans="1:35" ht="1.5" hidden="1" customHeight="1" thickBot="1" x14ac:dyDescent="0.3">
      <c r="A39" s="287"/>
      <c r="B39" s="84"/>
      <c r="C39" s="84"/>
      <c r="D39" s="84"/>
      <c r="E39" s="85"/>
      <c r="F39" s="86">
        <f ca="1">'Συμφωνητικό Ενοικίασης'!$C$3</f>
        <v>45616</v>
      </c>
      <c r="G39" s="87">
        <f>SUM(Πίνακας1[[#This Row],[Ποσό]])</f>
        <v>0</v>
      </c>
      <c r="I39" s="65" t="str" cm="1">
        <f t="array" aca="1" ref="I39" ca="1">_xlfn.IFS(Πίνακας1[[#This Row],[Ποσό]]&gt;0,P38,Πίνακας1[[#This Row],[Ημερομηνία]]&gt;0,P38,Πίνακας1[[#This Row],[Ποσό]]=0,P39)</f>
        <v>Κλεισμένο</v>
      </c>
      <c r="L39" s="62" t="s">
        <v>132</v>
      </c>
      <c r="P39" s="62" t="s">
        <v>133</v>
      </c>
      <c r="U39" s="289"/>
      <c r="V39" s="289"/>
      <c r="W39" s="289"/>
      <c r="X39" s="289"/>
      <c r="Y39" s="289"/>
      <c r="Z39" s="289"/>
      <c r="AA39" s="289"/>
      <c r="AB39" s="289"/>
      <c r="AC39" s="289"/>
      <c r="AD39" s="289"/>
      <c r="AE39" s="289"/>
      <c r="AF39" s="289"/>
      <c r="AG39" s="289"/>
      <c r="AH39" s="289"/>
      <c r="AI39" s="289"/>
    </row>
    <row r="40" spans="1:35" ht="22.5" customHeight="1" thickBot="1" x14ac:dyDescent="0.3">
      <c r="A40" s="287"/>
      <c r="B40" s="93"/>
      <c r="C40" s="94"/>
      <c r="D40" s="94"/>
      <c r="E40" s="95"/>
      <c r="F40" s="96" t="s">
        <v>141</v>
      </c>
      <c r="G40" s="97">
        <f>G21</f>
        <v>0</v>
      </c>
      <c r="L40" s="62" t="s">
        <v>132</v>
      </c>
      <c r="P40" s="62" t="s">
        <v>133</v>
      </c>
      <c r="U40" s="289"/>
      <c r="V40" s="289"/>
      <c r="W40" s="289"/>
      <c r="X40" s="289"/>
      <c r="Y40" s="289"/>
      <c r="Z40" s="289"/>
      <c r="AA40" s="289"/>
      <c r="AB40" s="289"/>
      <c r="AC40" s="289"/>
      <c r="AD40" s="289"/>
      <c r="AE40" s="289"/>
      <c r="AF40" s="289"/>
      <c r="AG40" s="289"/>
      <c r="AH40" s="289"/>
      <c r="AI40" s="289"/>
    </row>
    <row r="41" spans="1:35" ht="22.5" customHeight="1" thickBot="1" x14ac:dyDescent="0.3">
      <c r="A41" s="287"/>
      <c r="B41" s="93"/>
      <c r="C41" s="94"/>
      <c r="D41" s="94"/>
      <c r="E41" s="95"/>
      <c r="F41" s="96" t="s">
        <v>140</v>
      </c>
      <c r="G41" s="98">
        <f>-G22</f>
        <v>0</v>
      </c>
      <c r="U41" s="289"/>
      <c r="V41" s="289"/>
      <c r="W41" s="289"/>
      <c r="X41" s="289"/>
      <c r="Y41" s="289"/>
      <c r="Z41" s="289"/>
      <c r="AA41" s="289"/>
      <c r="AB41" s="289"/>
      <c r="AC41" s="289"/>
      <c r="AD41" s="289"/>
      <c r="AE41" s="289"/>
      <c r="AF41" s="289"/>
      <c r="AG41" s="289"/>
      <c r="AH41" s="289"/>
      <c r="AI41" s="289"/>
    </row>
    <row r="42" spans="1:35" s="64" customFormat="1" ht="40.5" customHeight="1" thickBot="1" x14ac:dyDescent="0.3">
      <c r="A42" s="287"/>
      <c r="B42" s="140" t="s">
        <v>139</v>
      </c>
      <c r="C42" s="141"/>
      <c r="D42" s="141"/>
      <c r="E42" s="141"/>
      <c r="F42" s="142" t="s">
        <v>138</v>
      </c>
      <c r="G42" s="143">
        <f>-SUM(G41+G40)</f>
        <v>0</v>
      </c>
      <c r="L42" s="62" t="s">
        <v>132</v>
      </c>
      <c r="P42" s="62" t="s">
        <v>131</v>
      </c>
      <c r="U42" s="289"/>
      <c r="V42" s="289"/>
      <c r="W42" s="289"/>
      <c r="X42" s="289"/>
      <c r="Y42" s="289"/>
      <c r="Z42" s="289"/>
      <c r="AA42" s="289"/>
      <c r="AB42" s="289"/>
      <c r="AC42" s="289"/>
      <c r="AD42" s="289"/>
      <c r="AE42" s="289"/>
      <c r="AF42" s="289"/>
      <c r="AG42" s="289"/>
      <c r="AH42" s="289"/>
      <c r="AI42" s="289"/>
    </row>
    <row r="43" spans="1:35" s="64" customFormat="1" ht="16.5" thickTop="1" x14ac:dyDescent="0.25">
      <c r="A43" s="287"/>
      <c r="B43" s="265" t="s">
        <v>200</v>
      </c>
      <c r="C43" s="266"/>
      <c r="D43" s="266"/>
      <c r="E43" s="266"/>
      <c r="F43" s="266"/>
      <c r="G43" s="267"/>
      <c r="L43" s="62" t="s">
        <v>132</v>
      </c>
      <c r="P43" s="62" t="s">
        <v>133</v>
      </c>
      <c r="U43" s="289"/>
      <c r="V43" s="289"/>
      <c r="W43" s="289"/>
      <c r="X43" s="289"/>
      <c r="Y43" s="289"/>
      <c r="Z43" s="289"/>
      <c r="AA43" s="289"/>
      <c r="AB43" s="289"/>
      <c r="AC43" s="289"/>
      <c r="AD43" s="289"/>
      <c r="AE43" s="289"/>
      <c r="AF43" s="289"/>
      <c r="AG43" s="289"/>
      <c r="AH43" s="289"/>
      <c r="AI43" s="289"/>
    </row>
    <row r="44" spans="1:35" s="64" customFormat="1" ht="16.5" customHeight="1" thickBot="1" x14ac:dyDescent="0.3">
      <c r="A44" s="287"/>
      <c r="B44" s="284" t="s">
        <v>201</v>
      </c>
      <c r="C44" s="285"/>
      <c r="D44" s="144">
        <f>Υπολογισμός!B4</f>
        <v>0</v>
      </c>
      <c r="E44" s="145" t="s">
        <v>199</v>
      </c>
      <c r="F44" s="146">
        <f>'Συμφωνητικό Ενοικίασης'!$C$12</f>
        <v>0</v>
      </c>
      <c r="G44" s="147" t="str">
        <f>"Ποσότητα:  "    &amp;       Υπολογισμός!D31</f>
        <v>Ποσότητα:  0</v>
      </c>
      <c r="L44" s="62"/>
      <c r="P44" s="62"/>
      <c r="U44" s="289"/>
      <c r="V44" s="289"/>
      <c r="W44" s="289"/>
      <c r="X44" s="289"/>
      <c r="Y44" s="289"/>
      <c r="Z44" s="289"/>
      <c r="AA44" s="289"/>
      <c r="AB44" s="289"/>
      <c r="AC44" s="289"/>
      <c r="AD44" s="289"/>
      <c r="AE44" s="289"/>
      <c r="AF44" s="289"/>
      <c r="AG44" s="289"/>
      <c r="AH44" s="289"/>
      <c r="AI44" s="289"/>
    </row>
    <row r="45" spans="1:35" s="64" customFormat="1" ht="20.25" thickTop="1" thickBot="1" x14ac:dyDescent="0.3">
      <c r="A45" s="287"/>
      <c r="B45" s="273" t="str">
        <f>IF(G42=0,"Εξοφλήθη","Εκκρεμεί επιστροφή Εγγυήσεως")</f>
        <v>Εξοφλήθη</v>
      </c>
      <c r="C45" s="274"/>
      <c r="D45" s="274"/>
      <c r="E45" s="274"/>
      <c r="F45" s="274"/>
      <c r="G45" s="275"/>
      <c r="L45" s="62" t="s">
        <v>132</v>
      </c>
      <c r="P45" s="62" t="s">
        <v>133</v>
      </c>
      <c r="U45" s="289"/>
      <c r="V45" s="289"/>
      <c r="W45" s="289"/>
      <c r="X45" s="289"/>
      <c r="Y45" s="289"/>
      <c r="Z45" s="289"/>
      <c r="AA45" s="289"/>
      <c r="AB45" s="289"/>
      <c r="AC45" s="289"/>
      <c r="AD45" s="289"/>
      <c r="AE45" s="289"/>
      <c r="AF45" s="289"/>
      <c r="AG45" s="289"/>
      <c r="AH45" s="289"/>
      <c r="AI45" s="289"/>
    </row>
    <row r="46" spans="1:35" ht="21.75" customHeight="1" thickTop="1" x14ac:dyDescent="0.25">
      <c r="A46" s="287"/>
      <c r="B46" s="276" t="str">
        <f>" Λογαριασμοί Τραπεζών:  " &amp;B3&amp;"."</f>
        <v xml:space="preserve"> Λογαριασμοί Τραπεζών:  ΣΠΥΡΙΔΩΝ ΣΥΡΜΑΚΕΖΗΣ &amp; ΣΙΑ Ο.Ε..</v>
      </c>
      <c r="C46" s="277"/>
      <c r="D46" s="277"/>
      <c r="E46" s="277"/>
      <c r="F46" s="277"/>
      <c r="G46" s="278"/>
      <c r="L46" s="62" t="s">
        <v>132</v>
      </c>
      <c r="P46" s="62" t="s">
        <v>131</v>
      </c>
      <c r="U46" s="289"/>
      <c r="V46" s="289"/>
      <c r="W46" s="289"/>
      <c r="X46" s="289"/>
      <c r="Y46" s="289"/>
      <c r="Z46" s="289"/>
      <c r="AA46" s="289"/>
      <c r="AB46" s="289"/>
      <c r="AC46" s="289"/>
      <c r="AD46" s="289"/>
      <c r="AE46" s="289"/>
      <c r="AF46" s="289"/>
      <c r="AG46" s="289"/>
      <c r="AH46" s="289"/>
      <c r="AI46" s="289"/>
    </row>
    <row r="47" spans="1:35" ht="17.25" customHeight="1" x14ac:dyDescent="0.25">
      <c r="A47" s="287"/>
      <c r="B47" s="268" t="s">
        <v>190</v>
      </c>
      <c r="C47" s="269"/>
      <c r="D47" s="269"/>
      <c r="E47" s="268" t="s">
        <v>195</v>
      </c>
      <c r="F47" s="269"/>
      <c r="G47" s="269"/>
      <c r="U47" s="289"/>
      <c r="V47" s="289"/>
      <c r="W47" s="289"/>
      <c r="X47" s="289"/>
      <c r="Y47" s="289"/>
      <c r="Z47" s="289"/>
      <c r="AA47" s="289"/>
      <c r="AB47" s="289"/>
      <c r="AC47" s="289"/>
      <c r="AD47" s="289"/>
      <c r="AE47" s="289"/>
      <c r="AF47" s="289"/>
      <c r="AG47" s="289"/>
      <c r="AH47" s="289"/>
      <c r="AI47" s="289"/>
    </row>
    <row r="48" spans="1:35" ht="17.25" customHeight="1" x14ac:dyDescent="0.25">
      <c r="A48" s="287"/>
      <c r="B48" s="268" t="s">
        <v>191</v>
      </c>
      <c r="C48" s="269"/>
      <c r="D48" s="269"/>
      <c r="E48" s="268" t="s">
        <v>196</v>
      </c>
      <c r="F48" s="269"/>
      <c r="G48" s="269"/>
      <c r="U48" s="289"/>
      <c r="V48" s="289"/>
      <c r="W48" s="289"/>
      <c r="X48" s="289"/>
      <c r="Y48" s="289"/>
      <c r="Z48" s="289"/>
      <c r="AA48" s="289"/>
      <c r="AB48" s="289"/>
      <c r="AC48" s="289"/>
      <c r="AD48" s="289"/>
      <c r="AE48" s="289"/>
      <c r="AF48" s="289"/>
      <c r="AG48" s="289"/>
      <c r="AH48" s="289"/>
      <c r="AI48" s="289"/>
    </row>
    <row r="49" spans="1:35" ht="18.75" x14ac:dyDescent="0.25">
      <c r="A49" s="287"/>
      <c r="B49" s="268" t="s">
        <v>194</v>
      </c>
      <c r="C49" s="269"/>
      <c r="D49" s="269"/>
      <c r="E49" s="99"/>
      <c r="F49" s="99"/>
      <c r="G49" s="99"/>
      <c r="U49" s="289"/>
      <c r="V49" s="289"/>
      <c r="W49" s="289"/>
      <c r="X49" s="289"/>
      <c r="Y49" s="289"/>
      <c r="Z49" s="289"/>
      <c r="AA49" s="289"/>
      <c r="AB49" s="289"/>
      <c r="AC49" s="289"/>
      <c r="AD49" s="289"/>
      <c r="AE49" s="289"/>
      <c r="AF49" s="289"/>
      <c r="AG49" s="289"/>
      <c r="AH49" s="289"/>
      <c r="AI49" s="289"/>
    </row>
    <row r="50" spans="1:35" ht="21" customHeight="1" x14ac:dyDescent="0.25">
      <c r="A50" s="287"/>
      <c r="B50" s="270" t="s">
        <v>192</v>
      </c>
      <c r="C50" s="271"/>
      <c r="D50" s="271"/>
      <c r="E50" s="271"/>
      <c r="F50" s="271"/>
      <c r="G50" s="271"/>
      <c r="U50" s="289"/>
      <c r="V50" s="289"/>
      <c r="W50" s="289"/>
      <c r="X50" s="289"/>
      <c r="Y50" s="289"/>
      <c r="Z50" s="289"/>
      <c r="AA50" s="289"/>
      <c r="AB50" s="289"/>
      <c r="AC50" s="289"/>
      <c r="AD50" s="289"/>
      <c r="AE50" s="289"/>
      <c r="AF50" s="289"/>
      <c r="AG50" s="289"/>
      <c r="AH50" s="289"/>
      <c r="AI50" s="289"/>
    </row>
    <row r="51" spans="1:35" ht="90" customHeight="1" x14ac:dyDescent="0.25">
      <c r="A51" s="287"/>
      <c r="B51" s="291" t="e" vm="7">
        <v>#VALUE!</v>
      </c>
      <c r="C51" s="291"/>
      <c r="D51" s="291"/>
      <c r="E51" s="291"/>
      <c r="F51" s="291"/>
      <c r="G51" s="291"/>
      <c r="U51" s="289"/>
      <c r="V51" s="289"/>
      <c r="W51" s="289"/>
      <c r="X51" s="289"/>
      <c r="Y51" s="289"/>
      <c r="Z51" s="289"/>
      <c r="AA51" s="289"/>
      <c r="AB51" s="289"/>
      <c r="AC51" s="289"/>
      <c r="AD51" s="289"/>
      <c r="AE51" s="289"/>
      <c r="AF51" s="289"/>
      <c r="AG51" s="289"/>
      <c r="AH51" s="289"/>
      <c r="AI51" s="289"/>
    </row>
    <row r="52" spans="1:35" ht="15" customHeight="1" x14ac:dyDescent="0.25">
      <c r="A52" s="287"/>
      <c r="B52" s="253" t="s">
        <v>137</v>
      </c>
      <c r="C52" s="253"/>
      <c r="D52" s="253"/>
      <c r="E52" s="253"/>
      <c r="F52" s="253"/>
      <c r="G52" s="253"/>
      <c r="U52" s="289"/>
      <c r="V52" s="289"/>
      <c r="W52" s="289"/>
      <c r="X52" s="289"/>
      <c r="Y52" s="289"/>
      <c r="Z52" s="289"/>
      <c r="AA52" s="289"/>
      <c r="AB52" s="289"/>
      <c r="AC52" s="289"/>
      <c r="AD52" s="289"/>
      <c r="AE52" s="289"/>
      <c r="AF52" s="289"/>
      <c r="AG52" s="289"/>
      <c r="AH52" s="289"/>
      <c r="AI52" s="289"/>
    </row>
    <row r="53" spans="1:35" ht="28.5" customHeight="1" x14ac:dyDescent="0.25">
      <c r="A53" s="287"/>
      <c r="B53" s="292" t="s">
        <v>136</v>
      </c>
      <c r="C53" s="292"/>
      <c r="D53" s="292"/>
      <c r="E53" s="292"/>
      <c r="F53" s="292"/>
      <c r="G53" s="292"/>
      <c r="L53" s="62" t="s">
        <v>132</v>
      </c>
      <c r="P53" s="62" t="s">
        <v>133</v>
      </c>
      <c r="U53" s="289"/>
      <c r="V53" s="289"/>
      <c r="W53" s="289"/>
      <c r="X53" s="289"/>
      <c r="Y53" s="289"/>
      <c r="Z53" s="289"/>
      <c r="AA53" s="289"/>
      <c r="AB53" s="289"/>
      <c r="AC53" s="289"/>
      <c r="AD53" s="289"/>
      <c r="AE53" s="289"/>
      <c r="AF53" s="289"/>
      <c r="AG53" s="289"/>
      <c r="AH53" s="289"/>
      <c r="AI53" s="289"/>
    </row>
    <row r="54" spans="1:35" ht="15.95" customHeight="1" x14ac:dyDescent="0.25">
      <c r="A54" s="287"/>
      <c r="B54" s="292" t="s">
        <v>135</v>
      </c>
      <c r="C54" s="292"/>
      <c r="D54" s="292"/>
      <c r="E54" s="292"/>
      <c r="F54" s="292"/>
      <c r="G54" s="292"/>
      <c r="L54" s="62" t="s">
        <v>132</v>
      </c>
      <c r="P54" s="62" t="s">
        <v>131</v>
      </c>
      <c r="U54" s="289"/>
      <c r="V54" s="289"/>
      <c r="W54" s="289"/>
      <c r="X54" s="289"/>
      <c r="Y54" s="289"/>
      <c r="Z54" s="289"/>
      <c r="AA54" s="289"/>
      <c r="AB54" s="289"/>
      <c r="AC54" s="289"/>
      <c r="AD54" s="289"/>
      <c r="AE54" s="289"/>
      <c r="AF54" s="289"/>
      <c r="AG54" s="289"/>
      <c r="AH54" s="289"/>
      <c r="AI54" s="289"/>
    </row>
    <row r="55" spans="1:35" ht="24" customHeight="1" thickBot="1" x14ac:dyDescent="0.3">
      <c r="A55" s="287"/>
      <c r="B55" s="293" t="s">
        <v>134</v>
      </c>
      <c r="C55" s="293"/>
      <c r="D55" s="293"/>
      <c r="E55" s="293"/>
      <c r="F55" s="293"/>
      <c r="G55" s="293"/>
      <c r="L55" s="62" t="s">
        <v>132</v>
      </c>
      <c r="P55" s="62" t="s">
        <v>133</v>
      </c>
      <c r="U55" s="289"/>
      <c r="V55" s="289"/>
      <c r="W55" s="289"/>
      <c r="X55" s="289"/>
      <c r="Y55" s="289"/>
      <c r="Z55" s="289"/>
      <c r="AA55" s="289"/>
      <c r="AB55" s="289"/>
      <c r="AC55" s="289"/>
      <c r="AD55" s="289"/>
      <c r="AE55" s="289"/>
      <c r="AF55" s="289"/>
      <c r="AG55" s="289"/>
      <c r="AH55" s="289"/>
      <c r="AI55" s="289"/>
    </row>
    <row r="56" spans="1:35" ht="10.5" customHeight="1" thickTop="1" x14ac:dyDescent="0.25">
      <c r="A56" s="287"/>
      <c r="B56" s="288"/>
      <c r="C56" s="288"/>
      <c r="D56" s="288"/>
      <c r="E56" s="288"/>
      <c r="F56" s="288"/>
      <c r="G56" s="288"/>
      <c r="L56" s="62" t="s">
        <v>132</v>
      </c>
      <c r="P56" s="62" t="s">
        <v>131</v>
      </c>
      <c r="U56" s="289"/>
      <c r="V56" s="289"/>
      <c r="W56" s="289"/>
      <c r="X56" s="289"/>
      <c r="Y56" s="289"/>
      <c r="Z56" s="289"/>
      <c r="AA56" s="289"/>
      <c r="AB56" s="289"/>
      <c r="AC56" s="289"/>
      <c r="AD56" s="289"/>
      <c r="AE56" s="289"/>
      <c r="AF56" s="289"/>
      <c r="AG56" s="289"/>
      <c r="AH56" s="289"/>
      <c r="AI56" s="289"/>
    </row>
    <row r="57" spans="1:35" x14ac:dyDescent="0.25">
      <c r="A57" s="287"/>
      <c r="B57" s="289"/>
      <c r="C57" s="289"/>
      <c r="D57" s="289"/>
      <c r="E57" s="289"/>
      <c r="F57" s="289"/>
      <c r="G57" s="289"/>
      <c r="L57" s="62" t="s">
        <v>132</v>
      </c>
      <c r="P57" s="62" t="s">
        <v>133</v>
      </c>
      <c r="U57" s="289"/>
      <c r="V57" s="289"/>
      <c r="W57" s="289"/>
      <c r="X57" s="289"/>
      <c r="Y57" s="289"/>
      <c r="Z57" s="289"/>
      <c r="AA57" s="289"/>
      <c r="AB57" s="289"/>
      <c r="AC57" s="289"/>
      <c r="AD57" s="289"/>
      <c r="AE57" s="289"/>
      <c r="AF57" s="289"/>
      <c r="AG57" s="289"/>
      <c r="AH57" s="289"/>
      <c r="AI57" s="289"/>
    </row>
    <row r="58" spans="1:35" x14ac:dyDescent="0.25">
      <c r="A58" s="287"/>
      <c r="B58" s="289"/>
      <c r="C58" s="289"/>
      <c r="D58" s="289"/>
      <c r="E58" s="289"/>
      <c r="F58" s="289"/>
      <c r="G58" s="289"/>
      <c r="L58" s="62" t="s">
        <v>132</v>
      </c>
      <c r="P58" s="62" t="s">
        <v>131</v>
      </c>
      <c r="U58" s="289"/>
      <c r="V58" s="289"/>
      <c r="W58" s="289"/>
      <c r="X58" s="289"/>
      <c r="Y58" s="289"/>
      <c r="Z58" s="289"/>
      <c r="AA58" s="289"/>
      <c r="AB58" s="289"/>
      <c r="AC58" s="289"/>
      <c r="AD58" s="289"/>
      <c r="AE58" s="289"/>
      <c r="AF58" s="289"/>
      <c r="AG58" s="289"/>
      <c r="AH58" s="289"/>
      <c r="AI58" s="289"/>
    </row>
    <row r="59" spans="1:35" x14ac:dyDescent="0.25">
      <c r="A59" s="287"/>
      <c r="B59" s="289"/>
      <c r="C59" s="289"/>
      <c r="D59" s="289"/>
      <c r="E59" s="289"/>
      <c r="F59" s="289"/>
      <c r="G59" s="289"/>
      <c r="P59" s="62" t="s">
        <v>131</v>
      </c>
      <c r="U59" s="289"/>
      <c r="V59" s="289"/>
      <c r="W59" s="289"/>
      <c r="X59" s="289"/>
      <c r="Y59" s="289"/>
      <c r="Z59" s="289"/>
      <c r="AA59" s="289"/>
      <c r="AB59" s="289"/>
      <c r="AC59" s="289"/>
      <c r="AD59" s="289"/>
      <c r="AE59" s="289"/>
      <c r="AF59" s="289"/>
      <c r="AG59" s="289"/>
      <c r="AH59" s="289"/>
      <c r="AI59" s="289"/>
    </row>
    <row r="60" spans="1:35" x14ac:dyDescent="0.25">
      <c r="A60" s="287"/>
      <c r="B60" s="289"/>
      <c r="C60" s="289"/>
      <c r="D60" s="289"/>
      <c r="E60" s="289"/>
      <c r="F60" s="289"/>
      <c r="G60" s="289"/>
      <c r="U60" s="289"/>
      <c r="V60" s="289"/>
      <c r="W60" s="289"/>
      <c r="X60" s="289"/>
      <c r="Y60" s="289"/>
      <c r="Z60" s="289"/>
      <c r="AA60" s="289"/>
      <c r="AB60" s="289"/>
      <c r="AC60" s="289"/>
      <c r="AD60" s="289"/>
      <c r="AE60" s="289"/>
      <c r="AF60" s="289"/>
      <c r="AG60" s="289"/>
      <c r="AH60" s="289"/>
      <c r="AI60" s="289"/>
    </row>
    <row r="61" spans="1:35" x14ac:dyDescent="0.25">
      <c r="A61" s="287"/>
      <c r="B61" s="289"/>
      <c r="C61" s="289"/>
      <c r="D61" s="289"/>
      <c r="E61" s="289"/>
      <c r="F61" s="289"/>
      <c r="G61" s="289"/>
      <c r="U61" s="289"/>
      <c r="V61" s="289"/>
      <c r="W61" s="289"/>
      <c r="X61" s="289"/>
      <c r="Y61" s="289"/>
      <c r="Z61" s="289"/>
      <c r="AA61" s="289"/>
      <c r="AB61" s="289"/>
      <c r="AC61" s="289"/>
      <c r="AD61" s="289"/>
      <c r="AE61" s="289"/>
      <c r="AF61" s="289"/>
      <c r="AG61" s="289"/>
      <c r="AH61" s="289"/>
      <c r="AI61" s="289"/>
    </row>
    <row r="62" spans="1:35" x14ac:dyDescent="0.25">
      <c r="A62" s="287"/>
      <c r="B62" s="289"/>
      <c r="C62" s="289"/>
      <c r="D62" s="289"/>
      <c r="E62" s="289"/>
      <c r="F62" s="289"/>
      <c r="G62" s="289"/>
      <c r="U62" s="289"/>
      <c r="V62" s="289"/>
      <c r="W62" s="289"/>
      <c r="X62" s="289"/>
      <c r="Y62" s="289"/>
      <c r="Z62" s="289"/>
      <c r="AA62" s="289"/>
      <c r="AB62" s="289"/>
      <c r="AC62" s="289"/>
      <c r="AD62" s="289"/>
      <c r="AE62" s="289"/>
      <c r="AF62" s="289"/>
      <c r="AG62" s="289"/>
      <c r="AH62" s="289"/>
      <c r="AI62" s="289"/>
    </row>
    <row r="63" spans="1:35" x14ac:dyDescent="0.25">
      <c r="A63" s="287"/>
      <c r="B63" s="289"/>
      <c r="C63" s="289"/>
      <c r="D63" s="289"/>
      <c r="E63" s="289"/>
      <c r="F63" s="289"/>
      <c r="G63" s="289"/>
      <c r="U63" s="289"/>
      <c r="V63" s="289"/>
      <c r="W63" s="289"/>
      <c r="X63" s="289"/>
      <c r="Y63" s="289"/>
      <c r="Z63" s="289"/>
      <c r="AA63" s="289"/>
      <c r="AB63" s="289"/>
      <c r="AC63" s="289"/>
      <c r="AD63" s="289"/>
      <c r="AE63" s="289"/>
      <c r="AF63" s="289"/>
      <c r="AG63" s="289"/>
      <c r="AH63" s="289"/>
      <c r="AI63" s="289"/>
    </row>
    <row r="64" spans="1:35" x14ac:dyDescent="0.25">
      <c r="A64" s="287"/>
      <c r="B64" s="289"/>
      <c r="C64" s="289"/>
      <c r="D64" s="289"/>
      <c r="E64" s="289"/>
      <c r="F64" s="289"/>
      <c r="G64" s="289"/>
      <c r="U64" s="289"/>
      <c r="V64" s="289"/>
      <c r="W64" s="289"/>
      <c r="X64" s="289"/>
      <c r="Y64" s="289"/>
      <c r="Z64" s="289"/>
      <c r="AA64" s="289"/>
      <c r="AB64" s="289"/>
      <c r="AC64" s="289"/>
      <c r="AD64" s="289"/>
      <c r="AE64" s="289"/>
      <c r="AF64" s="289"/>
      <c r="AG64" s="289"/>
      <c r="AH64" s="289"/>
      <c r="AI64" s="289"/>
    </row>
    <row r="65" spans="1:35" x14ac:dyDescent="0.25">
      <c r="A65" s="287"/>
      <c r="B65" s="289"/>
      <c r="C65" s="289"/>
      <c r="D65" s="289"/>
      <c r="E65" s="289"/>
      <c r="F65" s="289"/>
      <c r="G65" s="289"/>
      <c r="U65" s="289"/>
      <c r="V65" s="289"/>
      <c r="W65" s="289"/>
      <c r="X65" s="289"/>
      <c r="Y65" s="289"/>
      <c r="Z65" s="289"/>
      <c r="AA65" s="289"/>
      <c r="AB65" s="289"/>
      <c r="AC65" s="289"/>
      <c r="AD65" s="289"/>
      <c r="AE65" s="289"/>
      <c r="AF65" s="289"/>
      <c r="AG65" s="289"/>
      <c r="AH65" s="289"/>
      <c r="AI65" s="289"/>
    </row>
    <row r="66" spans="1:35" x14ac:dyDescent="0.25">
      <c r="A66" s="287"/>
      <c r="B66" s="289"/>
      <c r="C66" s="289"/>
      <c r="D66" s="289"/>
      <c r="E66" s="289"/>
      <c r="F66" s="289"/>
      <c r="G66" s="289"/>
      <c r="U66" s="289"/>
      <c r="V66" s="289"/>
      <c r="W66" s="289"/>
      <c r="X66" s="289"/>
      <c r="Y66" s="289"/>
      <c r="Z66" s="289"/>
      <c r="AA66" s="289"/>
      <c r="AB66" s="289"/>
      <c r="AC66" s="289"/>
      <c r="AD66" s="289"/>
      <c r="AE66" s="289"/>
      <c r="AF66" s="289"/>
      <c r="AG66" s="289"/>
      <c r="AH66" s="289"/>
      <c r="AI66" s="289"/>
    </row>
    <row r="67" spans="1:35" x14ac:dyDescent="0.25">
      <c r="A67" s="287"/>
      <c r="B67" s="289"/>
      <c r="C67" s="289"/>
      <c r="D67" s="289"/>
      <c r="E67" s="289"/>
      <c r="F67" s="289"/>
      <c r="G67" s="289"/>
      <c r="U67" s="289"/>
      <c r="V67" s="289"/>
      <c r="W67" s="289"/>
      <c r="X67" s="289"/>
      <c r="Y67" s="289"/>
      <c r="Z67" s="289"/>
      <c r="AA67" s="289"/>
      <c r="AB67" s="289"/>
      <c r="AC67" s="289"/>
      <c r="AD67" s="289"/>
      <c r="AE67" s="289"/>
      <c r="AF67" s="289"/>
      <c r="AG67" s="289"/>
      <c r="AH67" s="289"/>
      <c r="AI67" s="289"/>
    </row>
    <row r="68" spans="1:35" x14ac:dyDescent="0.25">
      <c r="A68" s="287"/>
      <c r="B68" s="289"/>
      <c r="C68" s="289"/>
      <c r="D68" s="289"/>
      <c r="E68" s="289"/>
      <c r="F68" s="289"/>
      <c r="G68" s="289"/>
      <c r="U68" s="289"/>
      <c r="V68" s="289"/>
      <c r="W68" s="289"/>
      <c r="X68" s="289"/>
      <c r="Y68" s="289"/>
      <c r="Z68" s="289"/>
      <c r="AA68" s="289"/>
      <c r="AB68" s="289"/>
      <c r="AC68" s="289"/>
      <c r="AD68" s="289"/>
      <c r="AE68" s="289"/>
      <c r="AF68" s="289"/>
      <c r="AG68" s="289"/>
      <c r="AH68" s="289"/>
      <c r="AI68" s="289"/>
    </row>
    <row r="69" spans="1:35" x14ac:dyDescent="0.25">
      <c r="A69" s="287"/>
      <c r="B69" s="289"/>
      <c r="C69" s="289"/>
      <c r="D69" s="289"/>
      <c r="E69" s="289"/>
      <c r="F69" s="289"/>
      <c r="G69" s="289"/>
      <c r="U69" s="289"/>
      <c r="V69" s="289"/>
      <c r="W69" s="289"/>
      <c r="X69" s="289"/>
      <c r="Y69" s="289"/>
      <c r="Z69" s="289"/>
      <c r="AA69" s="289"/>
      <c r="AB69" s="289"/>
      <c r="AC69" s="289"/>
      <c r="AD69" s="289"/>
      <c r="AE69" s="289"/>
      <c r="AF69" s="289"/>
      <c r="AG69" s="289"/>
      <c r="AH69" s="289"/>
      <c r="AI69" s="289"/>
    </row>
    <row r="70" spans="1:35" x14ac:dyDescent="0.25">
      <c r="A70" s="287"/>
      <c r="B70" s="289"/>
      <c r="C70" s="289"/>
      <c r="D70" s="289"/>
      <c r="E70" s="289"/>
      <c r="F70" s="289"/>
      <c r="G70" s="289"/>
      <c r="U70" s="289"/>
      <c r="V70" s="289"/>
      <c r="W70" s="289"/>
      <c r="X70" s="289"/>
      <c r="Y70" s="289"/>
      <c r="Z70" s="289"/>
      <c r="AA70" s="289"/>
      <c r="AB70" s="289"/>
      <c r="AC70" s="289"/>
      <c r="AD70" s="289"/>
      <c r="AE70" s="289"/>
      <c r="AF70" s="289"/>
      <c r="AG70" s="289"/>
      <c r="AH70" s="289"/>
      <c r="AI70" s="289"/>
    </row>
    <row r="71" spans="1:35" x14ac:dyDescent="0.25">
      <c r="A71" s="287"/>
      <c r="B71" s="289"/>
      <c r="C71" s="289"/>
      <c r="D71" s="289"/>
      <c r="E71" s="289"/>
      <c r="F71" s="289"/>
      <c r="G71" s="289"/>
      <c r="U71" s="289"/>
      <c r="V71" s="289"/>
      <c r="W71" s="289"/>
      <c r="X71" s="289"/>
      <c r="Y71" s="289"/>
      <c r="Z71" s="289"/>
      <c r="AA71" s="289"/>
      <c r="AB71" s="289"/>
      <c r="AC71" s="289"/>
      <c r="AD71" s="289"/>
      <c r="AE71" s="289"/>
      <c r="AF71" s="289"/>
      <c r="AG71" s="289"/>
      <c r="AH71" s="289"/>
      <c r="AI71" s="289"/>
    </row>
    <row r="72" spans="1:35" x14ac:dyDescent="0.25">
      <c r="A72" s="287"/>
      <c r="B72" s="289"/>
      <c r="C72" s="289"/>
      <c r="D72" s="289"/>
      <c r="E72" s="289"/>
      <c r="F72" s="289"/>
      <c r="G72" s="289"/>
      <c r="U72" s="289"/>
      <c r="V72" s="289"/>
      <c r="W72" s="289"/>
      <c r="X72" s="289"/>
      <c r="Y72" s="289"/>
      <c r="Z72" s="289"/>
      <c r="AA72" s="289"/>
      <c r="AB72" s="289"/>
      <c r="AC72" s="289"/>
      <c r="AD72" s="289"/>
      <c r="AE72" s="289"/>
      <c r="AF72" s="289"/>
      <c r="AG72" s="289"/>
      <c r="AH72" s="289"/>
      <c r="AI72" s="289"/>
    </row>
    <row r="73" spans="1:35" x14ac:dyDescent="0.25">
      <c r="A73" s="287"/>
      <c r="B73" s="289"/>
      <c r="C73" s="289"/>
      <c r="D73" s="289"/>
      <c r="E73" s="289"/>
      <c r="F73" s="289"/>
      <c r="G73" s="289"/>
      <c r="U73" s="289"/>
      <c r="V73" s="289"/>
      <c r="W73" s="289"/>
      <c r="X73" s="289"/>
      <c r="Y73" s="289"/>
      <c r="Z73" s="289"/>
      <c r="AA73" s="289"/>
      <c r="AB73" s="289"/>
      <c r="AC73" s="289"/>
      <c r="AD73" s="289"/>
      <c r="AE73" s="289"/>
      <c r="AF73" s="289"/>
      <c r="AG73" s="289"/>
      <c r="AH73" s="289"/>
      <c r="AI73" s="289"/>
    </row>
    <row r="74" spans="1:35" x14ac:dyDescent="0.25">
      <c r="A74" s="287"/>
      <c r="B74" s="289"/>
      <c r="C74" s="289"/>
      <c r="D74" s="289"/>
      <c r="E74" s="289"/>
      <c r="F74" s="289"/>
      <c r="G74" s="289"/>
      <c r="U74" s="289"/>
      <c r="V74" s="289"/>
      <c r="W74" s="289"/>
      <c r="X74" s="289"/>
      <c r="Y74" s="289"/>
      <c r="Z74" s="289"/>
      <c r="AA74" s="289"/>
      <c r="AB74" s="289"/>
      <c r="AC74" s="289"/>
      <c r="AD74" s="289"/>
      <c r="AE74" s="289"/>
      <c r="AF74" s="289"/>
      <c r="AG74" s="289"/>
      <c r="AH74" s="289"/>
      <c r="AI74" s="289"/>
    </row>
    <row r="75" spans="1:35" x14ac:dyDescent="0.25">
      <c r="A75" s="287"/>
      <c r="B75" s="289"/>
      <c r="C75" s="289"/>
      <c r="D75" s="289"/>
      <c r="E75" s="289"/>
      <c r="F75" s="289"/>
      <c r="G75" s="289"/>
      <c r="U75" s="289"/>
      <c r="V75" s="289"/>
      <c r="W75" s="289"/>
      <c r="X75" s="289"/>
      <c r="Y75" s="289"/>
      <c r="Z75" s="289"/>
      <c r="AA75" s="289"/>
      <c r="AB75" s="289"/>
      <c r="AC75" s="289"/>
      <c r="AD75" s="289"/>
      <c r="AE75" s="289"/>
      <c r="AF75" s="289"/>
      <c r="AG75" s="289"/>
      <c r="AH75" s="289"/>
      <c r="AI75" s="289"/>
    </row>
    <row r="76" spans="1:35" x14ac:dyDescent="0.25">
      <c r="A76" s="287"/>
      <c r="B76" s="289"/>
      <c r="C76" s="289"/>
      <c r="D76" s="289"/>
      <c r="E76" s="289"/>
      <c r="F76" s="289"/>
      <c r="G76" s="289"/>
      <c r="U76" s="289"/>
      <c r="V76" s="289"/>
      <c r="W76" s="289"/>
      <c r="X76" s="289"/>
      <c r="Y76" s="289"/>
      <c r="Z76" s="289"/>
      <c r="AA76" s="289"/>
      <c r="AB76" s="289"/>
      <c r="AC76" s="289"/>
      <c r="AD76" s="289"/>
      <c r="AE76" s="289"/>
      <c r="AF76" s="289"/>
      <c r="AG76" s="289"/>
      <c r="AH76" s="289"/>
      <c r="AI76" s="289"/>
    </row>
    <row r="77" spans="1:35" x14ac:dyDescent="0.25">
      <c r="A77" s="287"/>
      <c r="B77" s="289"/>
      <c r="C77" s="289"/>
      <c r="D77" s="289"/>
      <c r="E77" s="289"/>
      <c r="F77" s="289"/>
      <c r="G77" s="289"/>
      <c r="U77" s="289"/>
      <c r="V77" s="289"/>
      <c r="W77" s="289"/>
      <c r="X77" s="289"/>
      <c r="Y77" s="289"/>
      <c r="Z77" s="289"/>
      <c r="AA77" s="289"/>
      <c r="AB77" s="289"/>
      <c r="AC77" s="289"/>
      <c r="AD77" s="289"/>
      <c r="AE77" s="289"/>
      <c r="AF77" s="289"/>
      <c r="AG77" s="289"/>
      <c r="AH77" s="289"/>
      <c r="AI77" s="289"/>
    </row>
    <row r="78" spans="1:35" x14ac:dyDescent="0.25">
      <c r="A78" s="287"/>
      <c r="B78" s="289"/>
      <c r="C78" s="289"/>
      <c r="D78" s="289"/>
      <c r="E78" s="289"/>
      <c r="F78" s="289"/>
      <c r="G78" s="289"/>
      <c r="U78" s="289"/>
      <c r="V78" s="289"/>
      <c r="W78" s="289"/>
      <c r="X78" s="289"/>
      <c r="Y78" s="289"/>
      <c r="Z78" s="289"/>
      <c r="AA78" s="289"/>
      <c r="AB78" s="289"/>
      <c r="AC78" s="289"/>
      <c r="AD78" s="289"/>
      <c r="AE78" s="289"/>
      <c r="AF78" s="289"/>
      <c r="AG78" s="289"/>
      <c r="AH78" s="289"/>
      <c r="AI78" s="289"/>
    </row>
    <row r="79" spans="1:35" x14ac:dyDescent="0.25">
      <c r="A79" s="287"/>
      <c r="B79" s="289"/>
      <c r="C79" s="289"/>
      <c r="D79" s="289"/>
      <c r="E79" s="289"/>
      <c r="F79" s="289"/>
      <c r="G79" s="289"/>
      <c r="U79" s="289"/>
      <c r="V79" s="289"/>
      <c r="W79" s="289"/>
      <c r="X79" s="289"/>
      <c r="Y79" s="289"/>
      <c r="Z79" s="289"/>
      <c r="AA79" s="289"/>
      <c r="AB79" s="289"/>
      <c r="AC79" s="289"/>
      <c r="AD79" s="289"/>
      <c r="AE79" s="289"/>
      <c r="AF79" s="289"/>
      <c r="AG79" s="289"/>
      <c r="AH79" s="289"/>
      <c r="AI79" s="289"/>
    </row>
    <row r="80" spans="1:35" x14ac:dyDescent="0.25">
      <c r="A80" s="287"/>
      <c r="B80" s="289"/>
      <c r="C80" s="289"/>
      <c r="D80" s="289"/>
      <c r="E80" s="289"/>
      <c r="F80" s="289"/>
      <c r="G80" s="289"/>
      <c r="U80" s="289"/>
      <c r="V80" s="289"/>
      <c r="W80" s="289"/>
      <c r="X80" s="289"/>
      <c r="Y80" s="289"/>
      <c r="Z80" s="289"/>
      <c r="AA80" s="289"/>
      <c r="AB80" s="289"/>
      <c r="AC80" s="289"/>
      <c r="AD80" s="289"/>
      <c r="AE80" s="289"/>
      <c r="AF80" s="289"/>
      <c r="AG80" s="289"/>
      <c r="AH80" s="289"/>
      <c r="AI80" s="289"/>
    </row>
    <row r="81" spans="1:35" x14ac:dyDescent="0.25">
      <c r="A81" s="287"/>
      <c r="B81" s="289"/>
      <c r="C81" s="289"/>
      <c r="D81" s="289"/>
      <c r="E81" s="289"/>
      <c r="F81" s="289"/>
      <c r="G81" s="289"/>
      <c r="U81" s="289"/>
      <c r="V81" s="289"/>
      <c r="W81" s="289"/>
      <c r="X81" s="289"/>
      <c r="Y81" s="289"/>
      <c r="Z81" s="289"/>
      <c r="AA81" s="289"/>
      <c r="AB81" s="289"/>
      <c r="AC81" s="289"/>
      <c r="AD81" s="289"/>
      <c r="AE81" s="289"/>
      <c r="AF81" s="289"/>
      <c r="AG81" s="289"/>
      <c r="AH81" s="289"/>
      <c r="AI81" s="289"/>
    </row>
    <row r="82" spans="1:35" x14ac:dyDescent="0.25">
      <c r="A82" s="287"/>
      <c r="B82" s="289"/>
      <c r="C82" s="289"/>
      <c r="D82" s="289"/>
      <c r="E82" s="289"/>
      <c r="F82" s="289"/>
      <c r="G82" s="289"/>
      <c r="U82" s="289"/>
      <c r="V82" s="289"/>
      <c r="W82" s="289"/>
      <c r="X82" s="289"/>
      <c r="Y82" s="289"/>
      <c r="Z82" s="289"/>
      <c r="AA82" s="289"/>
      <c r="AB82" s="289"/>
      <c r="AC82" s="289"/>
      <c r="AD82" s="289"/>
      <c r="AE82" s="289"/>
      <c r="AF82" s="289"/>
      <c r="AG82" s="289"/>
      <c r="AH82" s="289"/>
      <c r="AI82" s="289"/>
    </row>
    <row r="83" spans="1:35" x14ac:dyDescent="0.25">
      <c r="A83" s="287"/>
      <c r="B83" s="289"/>
      <c r="C83" s="289"/>
      <c r="D83" s="289"/>
      <c r="E83" s="289"/>
      <c r="F83" s="289"/>
      <c r="G83" s="289"/>
      <c r="U83" s="289"/>
      <c r="V83" s="289"/>
      <c r="W83" s="289"/>
      <c r="X83" s="289"/>
      <c r="Y83" s="289"/>
      <c r="Z83" s="289"/>
      <c r="AA83" s="289"/>
      <c r="AB83" s="289"/>
      <c r="AC83" s="289"/>
      <c r="AD83" s="289"/>
      <c r="AE83" s="289"/>
      <c r="AF83" s="289"/>
      <c r="AG83" s="289"/>
      <c r="AH83" s="289"/>
      <c r="AI83" s="289"/>
    </row>
    <row r="84" spans="1:35" x14ac:dyDescent="0.25">
      <c r="A84" s="287"/>
      <c r="B84" s="289"/>
      <c r="C84" s="289"/>
      <c r="D84" s="289"/>
      <c r="E84" s="289"/>
      <c r="F84" s="289"/>
      <c r="G84" s="289"/>
      <c r="U84" s="289"/>
      <c r="V84" s="289"/>
      <c r="W84" s="289"/>
      <c r="X84" s="289"/>
      <c r="Y84" s="289"/>
      <c r="Z84" s="289"/>
      <c r="AA84" s="289"/>
      <c r="AB84" s="289"/>
      <c r="AC84" s="289"/>
      <c r="AD84" s="289"/>
      <c r="AE84" s="289"/>
      <c r="AF84" s="289"/>
      <c r="AG84" s="289"/>
      <c r="AH84" s="289"/>
      <c r="AI84" s="289"/>
    </row>
    <row r="85" spans="1:35" x14ac:dyDescent="0.25">
      <c r="A85" s="287"/>
      <c r="B85" s="289"/>
      <c r="C85" s="289"/>
      <c r="D85" s="289"/>
      <c r="E85" s="289"/>
      <c r="F85" s="289"/>
      <c r="G85" s="289"/>
      <c r="U85" s="289"/>
      <c r="V85" s="289"/>
      <c r="W85" s="289"/>
      <c r="X85" s="289"/>
      <c r="Y85" s="289"/>
      <c r="Z85" s="289"/>
      <c r="AA85" s="289"/>
      <c r="AB85" s="289"/>
      <c r="AC85" s="289"/>
      <c r="AD85" s="289"/>
      <c r="AE85" s="289"/>
      <c r="AF85" s="289"/>
      <c r="AG85" s="289"/>
      <c r="AH85" s="289"/>
      <c r="AI85" s="289"/>
    </row>
    <row r="86" spans="1:35" x14ac:dyDescent="0.25">
      <c r="A86" s="287"/>
      <c r="B86" s="289"/>
      <c r="C86" s="289"/>
      <c r="D86" s="289"/>
      <c r="E86" s="289"/>
      <c r="F86" s="289"/>
      <c r="G86" s="289"/>
      <c r="U86" s="289"/>
      <c r="V86" s="289"/>
      <c r="W86" s="289"/>
      <c r="X86" s="289"/>
      <c r="Y86" s="289"/>
      <c r="Z86" s="289"/>
      <c r="AA86" s="289"/>
      <c r="AB86" s="289"/>
      <c r="AC86" s="289"/>
      <c r="AD86" s="289"/>
      <c r="AE86" s="289"/>
      <c r="AF86" s="289"/>
      <c r="AG86" s="289"/>
      <c r="AH86" s="289"/>
      <c r="AI86" s="289"/>
    </row>
    <row r="87" spans="1:35" x14ac:dyDescent="0.25">
      <c r="A87" s="287"/>
      <c r="B87" s="289"/>
      <c r="C87" s="289"/>
      <c r="D87" s="289"/>
      <c r="E87" s="289"/>
      <c r="F87" s="289"/>
      <c r="G87" s="289"/>
      <c r="U87" s="289"/>
      <c r="V87" s="289"/>
      <c r="W87" s="289"/>
      <c r="X87" s="289"/>
      <c r="Y87" s="289"/>
      <c r="Z87" s="289"/>
      <c r="AA87" s="289"/>
      <c r="AB87" s="289"/>
      <c r="AC87" s="289"/>
      <c r="AD87" s="289"/>
      <c r="AE87" s="289"/>
      <c r="AF87" s="289"/>
      <c r="AG87" s="289"/>
      <c r="AH87" s="289"/>
      <c r="AI87" s="289"/>
    </row>
    <row r="88" spans="1:35" x14ac:dyDescent="0.25">
      <c r="A88" s="287"/>
      <c r="B88" s="289"/>
      <c r="C88" s="289"/>
      <c r="D88" s="289"/>
      <c r="E88" s="289"/>
      <c r="F88" s="289"/>
      <c r="G88" s="289"/>
      <c r="U88" s="289"/>
      <c r="V88" s="289"/>
      <c r="W88" s="289"/>
      <c r="X88" s="289"/>
      <c r="Y88" s="289"/>
      <c r="Z88" s="289"/>
      <c r="AA88" s="289"/>
      <c r="AB88" s="289"/>
      <c r="AC88" s="289"/>
      <c r="AD88" s="289"/>
      <c r="AE88" s="289"/>
      <c r="AF88" s="289"/>
      <c r="AG88" s="289"/>
      <c r="AH88" s="289"/>
      <c r="AI88" s="289"/>
    </row>
    <row r="89" spans="1:35" x14ac:dyDescent="0.25">
      <c r="A89" s="287"/>
      <c r="B89" s="289"/>
      <c r="C89" s="289"/>
      <c r="D89" s="289"/>
      <c r="E89" s="289"/>
      <c r="F89" s="289"/>
      <c r="G89" s="289"/>
      <c r="U89" s="289"/>
      <c r="V89" s="289"/>
      <c r="W89" s="289"/>
      <c r="X89" s="289"/>
      <c r="Y89" s="289"/>
      <c r="Z89" s="289"/>
      <c r="AA89" s="289"/>
      <c r="AB89" s="289"/>
      <c r="AC89" s="289"/>
      <c r="AD89" s="289"/>
      <c r="AE89" s="289"/>
      <c r="AF89" s="289"/>
      <c r="AG89" s="289"/>
      <c r="AH89" s="289"/>
      <c r="AI89" s="289"/>
    </row>
    <row r="90" spans="1:35" x14ac:dyDescent="0.25">
      <c r="A90" s="287"/>
      <c r="B90" s="289"/>
      <c r="C90" s="289"/>
      <c r="D90" s="289"/>
      <c r="E90" s="289"/>
      <c r="F90" s="289"/>
      <c r="G90" s="289"/>
      <c r="U90" s="289"/>
      <c r="V90" s="289"/>
      <c r="W90" s="289"/>
      <c r="X90" s="289"/>
      <c r="Y90" s="289"/>
      <c r="Z90" s="289"/>
      <c r="AA90" s="289"/>
      <c r="AB90" s="289"/>
      <c r="AC90" s="289"/>
      <c r="AD90" s="289"/>
      <c r="AE90" s="289"/>
      <c r="AF90" s="289"/>
      <c r="AG90" s="289"/>
      <c r="AH90" s="289"/>
      <c r="AI90" s="289"/>
    </row>
    <row r="91" spans="1:35" x14ac:dyDescent="0.25">
      <c r="A91" s="287"/>
      <c r="B91" s="289"/>
      <c r="C91" s="289"/>
      <c r="D91" s="289"/>
      <c r="E91" s="289"/>
      <c r="F91" s="289"/>
      <c r="G91" s="289"/>
      <c r="U91" s="289"/>
      <c r="V91" s="289"/>
      <c r="W91" s="289"/>
      <c r="X91" s="289"/>
      <c r="Y91" s="289"/>
      <c r="Z91" s="289"/>
      <c r="AA91" s="289"/>
      <c r="AB91" s="289"/>
      <c r="AC91" s="289"/>
      <c r="AD91" s="289"/>
      <c r="AE91" s="289"/>
      <c r="AF91" s="289"/>
      <c r="AG91" s="289"/>
      <c r="AH91" s="289"/>
      <c r="AI91" s="289"/>
    </row>
    <row r="92" spans="1:35" x14ac:dyDescent="0.25">
      <c r="A92" s="287"/>
      <c r="B92" s="289"/>
      <c r="C92" s="289"/>
      <c r="D92" s="289"/>
      <c r="E92" s="289"/>
      <c r="F92" s="289"/>
      <c r="G92" s="289"/>
      <c r="U92" s="289"/>
      <c r="V92" s="289"/>
      <c r="W92" s="289"/>
      <c r="X92" s="289"/>
      <c r="Y92" s="289"/>
      <c r="Z92" s="289"/>
      <c r="AA92" s="289"/>
      <c r="AB92" s="289"/>
      <c r="AC92" s="289"/>
      <c r="AD92" s="289"/>
      <c r="AE92" s="289"/>
      <c r="AF92" s="289"/>
      <c r="AG92" s="289"/>
      <c r="AH92" s="289"/>
      <c r="AI92" s="289"/>
    </row>
    <row r="93" spans="1:35" x14ac:dyDescent="0.25">
      <c r="A93" s="287"/>
      <c r="B93" s="289"/>
      <c r="C93" s="289"/>
      <c r="D93" s="289"/>
      <c r="E93" s="289"/>
      <c r="F93" s="289"/>
      <c r="G93" s="289"/>
      <c r="U93" s="289"/>
      <c r="V93" s="289"/>
      <c r="W93" s="289"/>
      <c r="X93" s="289"/>
      <c r="Y93" s="289"/>
      <c r="Z93" s="289"/>
      <c r="AA93" s="289"/>
      <c r="AB93" s="289"/>
      <c r="AC93" s="289"/>
      <c r="AD93" s="289"/>
      <c r="AE93" s="289"/>
      <c r="AF93" s="289"/>
      <c r="AG93" s="289"/>
      <c r="AH93" s="289"/>
      <c r="AI93" s="289"/>
    </row>
    <row r="94" spans="1:35" x14ac:dyDescent="0.25">
      <c r="A94" s="287"/>
      <c r="B94" s="289"/>
      <c r="C94" s="289"/>
      <c r="D94" s="289"/>
      <c r="E94" s="289"/>
      <c r="F94" s="289"/>
      <c r="G94" s="289"/>
      <c r="U94" s="289"/>
      <c r="V94" s="289"/>
      <c r="W94" s="289"/>
      <c r="X94" s="289"/>
      <c r="Y94" s="289"/>
      <c r="Z94" s="289"/>
      <c r="AA94" s="289"/>
      <c r="AB94" s="289"/>
      <c r="AC94" s="289"/>
      <c r="AD94" s="289"/>
      <c r="AE94" s="289"/>
      <c r="AF94" s="289"/>
      <c r="AG94" s="289"/>
      <c r="AH94" s="289"/>
      <c r="AI94" s="289"/>
    </row>
    <row r="95" spans="1:35" x14ac:dyDescent="0.25">
      <c r="A95" s="287"/>
      <c r="B95" s="289"/>
      <c r="C95" s="289"/>
      <c r="D95" s="289"/>
      <c r="E95" s="289"/>
      <c r="F95" s="289"/>
      <c r="G95" s="289"/>
      <c r="U95" s="289"/>
      <c r="V95" s="289"/>
      <c r="W95" s="289"/>
      <c r="X95" s="289"/>
      <c r="Y95" s="289"/>
      <c r="Z95" s="289"/>
      <c r="AA95" s="289"/>
      <c r="AB95" s="289"/>
      <c r="AC95" s="289"/>
      <c r="AD95" s="289"/>
      <c r="AE95" s="289"/>
      <c r="AF95" s="289"/>
      <c r="AG95" s="289"/>
      <c r="AH95" s="289"/>
      <c r="AI95" s="289"/>
    </row>
    <row r="96" spans="1:35" x14ac:dyDescent="0.25">
      <c r="B96" s="289"/>
      <c r="C96" s="289"/>
      <c r="D96" s="289"/>
      <c r="E96" s="289"/>
      <c r="F96" s="289"/>
      <c r="G96" s="289"/>
      <c r="U96" s="289"/>
      <c r="V96" s="289"/>
      <c r="W96" s="289"/>
      <c r="X96" s="289"/>
      <c r="Y96" s="289"/>
      <c r="Z96" s="289"/>
      <c r="AA96" s="289"/>
      <c r="AB96" s="289"/>
      <c r="AC96" s="289"/>
      <c r="AD96" s="289"/>
      <c r="AE96" s="289"/>
      <c r="AF96" s="289"/>
      <c r="AG96" s="289"/>
      <c r="AH96" s="289"/>
      <c r="AI96" s="289"/>
    </row>
    <row r="97" spans="21:35" x14ac:dyDescent="0.25">
      <c r="U97" s="289"/>
      <c r="V97" s="289"/>
      <c r="W97" s="289"/>
      <c r="X97" s="289"/>
      <c r="Y97" s="289"/>
      <c r="Z97" s="289"/>
      <c r="AA97" s="289"/>
      <c r="AB97" s="289"/>
      <c r="AC97" s="289"/>
      <c r="AD97" s="289"/>
      <c r="AE97" s="289"/>
      <c r="AF97" s="289"/>
      <c r="AG97" s="289"/>
      <c r="AH97" s="289"/>
      <c r="AI97" s="289"/>
    </row>
    <row r="98" spans="21:35" x14ac:dyDescent="0.25">
      <c r="U98" s="289"/>
      <c r="V98" s="289"/>
      <c r="W98" s="289"/>
      <c r="X98" s="289"/>
      <c r="Y98" s="289"/>
      <c r="Z98" s="289"/>
      <c r="AA98" s="289"/>
      <c r="AB98" s="289"/>
      <c r="AC98" s="289"/>
      <c r="AD98" s="289"/>
      <c r="AE98" s="289"/>
      <c r="AF98" s="289"/>
      <c r="AG98" s="289"/>
      <c r="AH98" s="289"/>
      <c r="AI98" s="289"/>
    </row>
  </sheetData>
  <sheetProtection algorithmName="SHA-512" hashValue="va6qdVGoMaTubysUuc53DFng2lDUyQRwRpbX0+4p2yBdJTSVge1rsVTUtj/usBmbQD9EnbJsupQaVyTOOL0/Mw==" saltValue="neljsA3XhuwalcOTU7I2zA==" spinCount="100000" sheet="1" objects="1" scenarios="1"/>
  <mergeCells count="38">
    <mergeCell ref="B44:C44"/>
    <mergeCell ref="F4:G8"/>
    <mergeCell ref="A1:A95"/>
    <mergeCell ref="B56:G96"/>
    <mergeCell ref="U1:AI98"/>
    <mergeCell ref="B47:D47"/>
    <mergeCell ref="E47:G47"/>
    <mergeCell ref="B48:D48"/>
    <mergeCell ref="E48:G48"/>
    <mergeCell ref="E16:F16"/>
    <mergeCell ref="B51:G51"/>
    <mergeCell ref="B53:G53"/>
    <mergeCell ref="B54:G54"/>
    <mergeCell ref="B55:G55"/>
    <mergeCell ref="F12:G12"/>
    <mergeCell ref="F13:G13"/>
    <mergeCell ref="F14:G14"/>
    <mergeCell ref="B12:B15"/>
    <mergeCell ref="B7:C7"/>
    <mergeCell ref="B8:C8"/>
    <mergeCell ref="B10:C10"/>
    <mergeCell ref="C9:D9"/>
    <mergeCell ref="B52:G52"/>
    <mergeCell ref="D2:G2"/>
    <mergeCell ref="B3:D3"/>
    <mergeCell ref="B4:D4"/>
    <mergeCell ref="B1:C2"/>
    <mergeCell ref="B17:C17"/>
    <mergeCell ref="F17:G17"/>
    <mergeCell ref="B18:C18"/>
    <mergeCell ref="F18:G18"/>
    <mergeCell ref="B43:G43"/>
    <mergeCell ref="B49:D49"/>
    <mergeCell ref="B50:G50"/>
    <mergeCell ref="F15:G15"/>
    <mergeCell ref="B45:G45"/>
    <mergeCell ref="B46:G46"/>
    <mergeCell ref="B5:D5"/>
  </mergeCells>
  <conditionalFormatting sqref="B45:G45">
    <cfRule type="containsText" dxfId="2" priority="1" operator="containsText" text="Εκκρεμεί επιστροφή Εγγυήσεως">
      <formula>NOT(ISERROR(SEARCH("Εκκρεμεί επιστροφή Εγγυήσεως",B45)))</formula>
    </cfRule>
  </conditionalFormatting>
  <conditionalFormatting sqref="D6:D8">
    <cfRule type="containsText" dxfId="1" priority="4" operator="containsText" text="Τιμολόγιο">
      <formula>NOT(ISERROR(SEARCH("Τιμολόγιο",D6)))</formula>
    </cfRule>
  </conditionalFormatting>
  <conditionalFormatting sqref="F21:F32 F34:F39">
    <cfRule type="containsText" dxfId="0" priority="6" operator="containsText" text="FALSE">
      <formula>NOT(ISERROR(SEARCH("FALSE",F21)))</formula>
    </cfRule>
  </conditionalFormatting>
  <dataValidations count="8">
    <dataValidation type="list" allowBlank="1" showInputMessage="1" showErrorMessage="1" sqref="C22" xr:uid="{83128E45-8BFD-40E6-8711-37D5D3F3D798}">
      <formula1>$T$21</formula1>
    </dataValidation>
    <dataValidation type="list" allowBlank="1" showInputMessage="1" showErrorMessage="1" sqref="D22" xr:uid="{DCB921C6-8A7D-4321-835C-24B45B969364}">
      <formula1>$S$21</formula1>
    </dataValidation>
    <dataValidation type="list" allowBlank="1" showInputMessage="1" showErrorMessage="1" sqref="C21" xr:uid="{D1F7B853-B486-4578-992C-A3F32827E58F}">
      <formula1>$R$21:$R$22</formula1>
    </dataValidation>
    <dataValidation type="list" allowBlank="1" showInputMessage="1" showErrorMessage="1" sqref="E18" xr:uid="{12D246A3-404B-4F2B-B306-7F4755A83A8D}">
      <formula1>$Q$21:$Q$22</formula1>
    </dataValidation>
    <dataValidation type="list" allowBlank="1" showInputMessage="1" showErrorMessage="1" sqref="Q21:Q22" xr:uid="{5229439A-783A-48E4-B34E-883892B50FF2}">
      <formula1>$Q$21:$Q$23</formula1>
    </dataValidation>
    <dataValidation type="list" allowBlank="1" showInputMessage="1" showErrorMessage="1" sqref="D21" xr:uid="{17D01357-6C1D-4E8E-AA18-6F804ABB795D}">
      <formula1>$L$21:$L$26</formula1>
    </dataValidation>
    <dataValidation type="list" allowBlank="1" showInputMessage="1" showErrorMessage="1" sqref="B18:C18 B21 B23:B39" xr:uid="{0BFDC3CD-EF03-4203-B3AE-E09E2C0AEFDF}">
      <formula1>$N$21:$N$24</formula1>
    </dataValidation>
    <dataValidation allowBlank="1" showInputMessage="1" showErrorMessage="1" prompt="Δημιουργήστε μια απόδειξη πωλήσεων σε αυτό το φύλλο εργασίας. Σε διάφορα κελιά σε αυτήν τη στήλη βρίσκονται χρήσιμες οδηγίες για τον τρόπο χρήσης αυτού του φύλλου εργασίας. Πατήστε το βέλος προς τα κάτω για να ξεκινήσετε." sqref="A1" xr:uid="{39E66196-A849-4A37-860C-F6DC3E5E124D}"/>
  </dataValidations>
  <hyperlinks>
    <hyperlink ref="B6:D6" r:id="rId1" display="tel:2104005060" xr:uid="{B5B4B231-099E-4256-83D6-29F42DF1D542}"/>
    <hyperlink ref="B8:C8" r:id="rId2" display="Web: www.harbortech.gr" xr:uid="{C9B5213E-F93A-4961-955E-1062278CCA4F}"/>
    <hyperlink ref="B7:C7" r:id="rId3" display="E-mail: sales@harbortech.gr" xr:uid="{32003C08-56B2-41FD-AA5F-E530D2CEB8B7}"/>
    <hyperlink ref="F4:G8" r:id="rId4" display="https://hihello.me/p/84aed40c-6204-4cb2-8f9b-08b41e75ce0e" xr:uid="{D040BAD4-5189-424C-90F3-373704BA1953}"/>
  </hyperlinks>
  <printOptions horizontalCentered="1"/>
  <pageMargins left="0.12" right="0.12" top="0.14000000000000001" bottom="0.12" header="0.12" footer="0.14000000000000001"/>
  <pageSetup paperSize="9" scale="80" fitToHeight="0" orientation="portrait" r:id="rId5"/>
  <headerFooter alignWithMargins="0"/>
  <ignoredErrors>
    <ignoredError sqref="D12:D15" unlockedFormula="1"/>
  </ignoredErrors>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4</vt:i4>
      </vt:variant>
    </vt:vector>
  </HeadingPairs>
  <TitlesOfParts>
    <vt:vector size="7" baseType="lpstr">
      <vt:lpstr>Υπολογισμός</vt:lpstr>
      <vt:lpstr>Συμφωνητικό Ενοικίασης</vt:lpstr>
      <vt:lpstr>Απόδειξη είσπραξης εγγύησης</vt:lpstr>
      <vt:lpstr>'Συμφωνητικό Ενοικίασης'!_Hlk169701350</vt:lpstr>
      <vt:lpstr>'Απόδειξη είσπραξης εγγύησης'!Print_Area</vt:lpstr>
      <vt:lpstr>'Συμφωνητικό Ενοικίασης'!Print_Area</vt:lpstr>
      <vt:lpstr>Υπολογισμός!Print_Area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Σπύρος Συρμακέζης</dc:creator>
  <cp:lastModifiedBy>Σπύρος Συρμακέζης</cp:lastModifiedBy>
  <cp:lastPrinted>2024-11-20T15:34:09Z</cp:lastPrinted>
  <dcterms:created xsi:type="dcterms:W3CDTF">2024-09-03T07:57:00Z</dcterms:created>
  <dcterms:modified xsi:type="dcterms:W3CDTF">2024-11-20T15:50:36Z</dcterms:modified>
</cp:coreProperties>
</file>